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Elton\Downloads\"/>
    </mc:Choice>
  </mc:AlternateContent>
  <xr:revisionPtr revIDLastSave="0" documentId="8_{54DF3A9F-07C6-425F-BB45-248E6DC50909}" xr6:coauthVersionLast="47" xr6:coauthVersionMax="47" xr10:uidLastSave="{00000000-0000-0000-0000-000000000000}"/>
  <bookViews>
    <workbookView xWindow="-28920" yWindow="-90" windowWidth="29040" windowHeight="15720" firstSheet="1" activeTab="1" xr2:uid="{00000000-000D-0000-FFFF-FFFF00000000}"/>
  </bookViews>
  <sheets>
    <sheet name="Sheet1" sheetId="8" state="hidden" r:id="rId1"/>
    <sheet name="BoQ " sheetId="11" r:id="rId2"/>
    <sheet name="BoQ" sheetId="9" state="hidden" r:id="rId3"/>
    <sheet name="Original" sheetId="10" state="hidden" r:id="rId4"/>
  </sheets>
  <definedNames>
    <definedName name="_xlnm.Print_Area" localSheetId="2">BoQ!$B$1:$G$3550</definedName>
    <definedName name="_xlnm.Print_Area" localSheetId="1">'BoQ '!$B$1:$G$3378</definedName>
    <definedName name="_xlnm.Print_Area" localSheetId="0">Sheet1!$A$1:$N$1217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14" i="11" l="1"/>
  <c r="B3260" i="11"/>
  <c r="G3260" i="11"/>
  <c r="B3191" i="11" l="1"/>
  <c r="B3199" i="11" s="1"/>
  <c r="B3203" i="11" s="1"/>
  <c r="B3205" i="11" s="1"/>
  <c r="B3209" i="11" s="1"/>
  <c r="B3214" i="11" s="1"/>
  <c r="B3219" i="11" s="1"/>
  <c r="B3228" i="11" s="1"/>
  <c r="B3234" i="11" s="1"/>
  <c r="B3238" i="11" s="1"/>
  <c r="B3240" i="11" s="1"/>
  <c r="B3242" i="11" s="1"/>
  <c r="B3248" i="11" s="1"/>
  <c r="B3250" i="11" s="1"/>
  <c r="B3254" i="11" s="1"/>
  <c r="B3258" i="11" s="1"/>
  <c r="G3258" i="11"/>
  <c r="G3254" i="11"/>
  <c r="G3250" i="11"/>
  <c r="G3248" i="11"/>
  <c r="G3242" i="11"/>
  <c r="G3240" i="11"/>
  <c r="G3238" i="11"/>
  <c r="G3234" i="11"/>
  <c r="G3228" i="11"/>
  <c r="G3219" i="11"/>
  <c r="G3214" i="11"/>
  <c r="E3203" i="11"/>
  <c r="G3199" i="11"/>
  <c r="G3191" i="11"/>
  <c r="B1416" i="11"/>
  <c r="B1422" i="11" s="1"/>
  <c r="B1426" i="11" s="1"/>
  <c r="B1430" i="11" s="1"/>
  <c r="B1434" i="11" s="1"/>
  <c r="B1438" i="11" s="1"/>
  <c r="B1440" i="11" s="1"/>
  <c r="B1444" i="11" s="1"/>
  <c r="B1448" i="11" s="1"/>
  <c r="B1454" i="11" s="1"/>
  <c r="B1458" i="11" s="1"/>
  <c r="B1464" i="11" s="1"/>
  <c r="B1468" i="11" s="1"/>
  <c r="B1927" i="11"/>
  <c r="B1929" i="11" s="1"/>
  <c r="B1933" i="11" s="1"/>
  <c r="B1937" i="11" s="1"/>
  <c r="B1939" i="11" s="1"/>
  <c r="B1941" i="11" s="1"/>
  <c r="B1943" i="11" s="1"/>
  <c r="B1945" i="11" s="1"/>
  <c r="B1947" i="11" s="1"/>
  <c r="B1949" i="11" s="1"/>
  <c r="B1951" i="11" s="1"/>
  <c r="B1953" i="11" s="1"/>
  <c r="B1955" i="11" s="1"/>
  <c r="B1957" i="11" s="1"/>
  <c r="B1959" i="11" s="1"/>
  <c r="B1961" i="11" s="1"/>
  <c r="B1963" i="11" s="1"/>
  <c r="B1965" i="11" s="1"/>
  <c r="B1967" i="11" s="1"/>
  <c r="B1969" i="11" s="1"/>
  <c r="B1971" i="11" s="1"/>
  <c r="G924" i="11"/>
  <c r="B2706" i="11"/>
  <c r="B2708" i="11" s="1"/>
  <c r="B2714" i="11" s="1"/>
  <c r="G2708" i="11"/>
  <c r="G2706" i="11"/>
  <c r="G2704" i="11"/>
  <c r="G3203" i="11" l="1"/>
  <c r="E3205" i="11"/>
  <c r="G3205" i="11" s="1"/>
  <c r="G3311" i="11"/>
  <c r="G3122" i="11"/>
  <c r="E3117" i="11"/>
  <c r="G3117" i="11" s="1"/>
  <c r="G3037" i="11"/>
  <c r="E3033" i="11"/>
  <c r="G2296" i="11"/>
  <c r="G2253" i="11"/>
  <c r="G2210" i="11"/>
  <c r="E1652" i="11"/>
  <c r="H1598" i="11"/>
  <c r="H1600" i="11" s="1"/>
  <c r="G1567" i="11"/>
  <c r="G1561" i="11"/>
  <c r="G1543" i="11"/>
  <c r="G1142" i="11"/>
  <c r="G1098" i="11"/>
  <c r="H1022" i="11"/>
  <c r="H904" i="11"/>
  <c r="H2092" i="11"/>
  <c r="G3319" i="11"/>
  <c r="G3317" i="11"/>
  <c r="G3368" i="11"/>
  <c r="B3355" i="11"/>
  <c r="B3357" i="11" s="1"/>
  <c r="B3359" i="11" s="1"/>
  <c r="B3361" i="11" s="1"/>
  <c r="B3363" i="11" s="1"/>
  <c r="G3343" i="11"/>
  <c r="G3342" i="11"/>
  <c r="G3341" i="11"/>
  <c r="G3340" i="11"/>
  <c r="G3339" i="11"/>
  <c r="G3335" i="11"/>
  <c r="G3333" i="11"/>
  <c r="G3331" i="11"/>
  <c r="G3327" i="11"/>
  <c r="G3325" i="11"/>
  <c r="G3323" i="11"/>
  <c r="G3315" i="11"/>
  <c r="G3307" i="11"/>
  <c r="G3303" i="11"/>
  <c r="G3301" i="11"/>
  <c r="G3299" i="11"/>
  <c r="G3295" i="11"/>
  <c r="G3293" i="11"/>
  <c r="G3291" i="11"/>
  <c r="G3287" i="11"/>
  <c r="G3285" i="11"/>
  <c r="G3283" i="11"/>
  <c r="G3185" i="11"/>
  <c r="G3181" i="11"/>
  <c r="G3173" i="11"/>
  <c r="G3171" i="11"/>
  <c r="G3169" i="11"/>
  <c r="G3167" i="11"/>
  <c r="G3165" i="11"/>
  <c r="G3161" i="11"/>
  <c r="G3159" i="11"/>
  <c r="G3157" i="11"/>
  <c r="G3153" i="11"/>
  <c r="G3147" i="11"/>
  <c r="G3145" i="11"/>
  <c r="G3137" i="11"/>
  <c r="G3133" i="11"/>
  <c r="G3126" i="11"/>
  <c r="E3111" i="11"/>
  <c r="G3111" i="11" s="1"/>
  <c r="G3107" i="11"/>
  <c r="G3099" i="11"/>
  <c r="G3095" i="11"/>
  <c r="G3091" i="11"/>
  <c r="G3084" i="11"/>
  <c r="G3082" i="11"/>
  <c r="G3080" i="11"/>
  <c r="G3078" i="11"/>
  <c r="G3076" i="11"/>
  <c r="G3074" i="11"/>
  <c r="G3072" i="11"/>
  <c r="G3070" i="11"/>
  <c r="G3068" i="11"/>
  <c r="G3066" i="11"/>
  <c r="G3062" i="11"/>
  <c r="G3060" i="11"/>
  <c r="G3058" i="11"/>
  <c r="G3056" i="11"/>
  <c r="G3050" i="11"/>
  <c r="G3046" i="11"/>
  <c r="G3041" i="11"/>
  <c r="E3027" i="11"/>
  <c r="E3029" i="11" s="1"/>
  <c r="G3029" i="11" s="1"/>
  <c r="B3027" i="11"/>
  <c r="B3029" i="11" s="1"/>
  <c r="B3033" i="11" s="1"/>
  <c r="B3037" i="11" s="1"/>
  <c r="B3041" i="11" s="1"/>
  <c r="B3046" i="11" s="1"/>
  <c r="B3050" i="11" s="1"/>
  <c r="B3056" i="11" s="1"/>
  <c r="B3058" i="11" s="1"/>
  <c r="B3060" i="11" s="1"/>
  <c r="B3062" i="11" s="1"/>
  <c r="B3066" i="11" s="1"/>
  <c r="B3068" i="11" s="1"/>
  <c r="B3070" i="11" s="1"/>
  <c r="B3072" i="11" s="1"/>
  <c r="B3074" i="11" s="1"/>
  <c r="B3076" i="11" s="1"/>
  <c r="B3078" i="11" s="1"/>
  <c r="B3080" i="11" s="1"/>
  <c r="B3082" i="11" s="1"/>
  <c r="B3084" i="11" s="1"/>
  <c r="B3091" i="11" s="1"/>
  <c r="B3095" i="11" s="1"/>
  <c r="G3023" i="11"/>
  <c r="B2800" i="11"/>
  <c r="B2802" i="11" s="1"/>
  <c r="G2788" i="11"/>
  <c r="G2784" i="11"/>
  <c r="G2780" i="11"/>
  <c r="G2776" i="11"/>
  <c r="G2772" i="11"/>
  <c r="G2770" i="11"/>
  <c r="G2768" i="11"/>
  <c r="G2766" i="11"/>
  <c r="G2762" i="11"/>
  <c r="G2760" i="11"/>
  <c r="G2758" i="11"/>
  <c r="G2756" i="11"/>
  <c r="G2754" i="11"/>
  <c r="G2748" i="11"/>
  <c r="G2744" i="11"/>
  <c r="G2740" i="11"/>
  <c r="G2738" i="11"/>
  <c r="G2736" i="11"/>
  <c r="G2734" i="11"/>
  <c r="G2728" i="11"/>
  <c r="G2726" i="11"/>
  <c r="G2724" i="11"/>
  <c r="G2722" i="11"/>
  <c r="G2720" i="11"/>
  <c r="G2718" i="11"/>
  <c r="G2716" i="11"/>
  <c r="G2714" i="11"/>
  <c r="B2716" i="11"/>
  <c r="B2718" i="11" s="1"/>
  <c r="B2720" i="11" s="1"/>
  <c r="B2722" i="11" s="1"/>
  <c r="B2724" i="11" s="1"/>
  <c r="B2726" i="11" s="1"/>
  <c r="B2728" i="11" s="1"/>
  <c r="B2734" i="11" s="1"/>
  <c r="B2736" i="11" s="1"/>
  <c r="B2738" i="11" s="1"/>
  <c r="B2740" i="11" s="1"/>
  <c r="B2744" i="11" s="1"/>
  <c r="B2748" i="11" s="1"/>
  <c r="B2754" i="11" s="1"/>
  <c r="B2756" i="11" s="1"/>
  <c r="B2758" i="11" s="1"/>
  <c r="B2760" i="11" s="1"/>
  <c r="B2762" i="11" s="1"/>
  <c r="B2766" i="11" s="1"/>
  <c r="B2768" i="11" s="1"/>
  <c r="B2770" i="11" s="1"/>
  <c r="B2772" i="11" s="1"/>
  <c r="B2776" i="11" s="1"/>
  <c r="B2780" i="11" s="1"/>
  <c r="B2784" i="11" s="1"/>
  <c r="G2685" i="11"/>
  <c r="G2681" i="11"/>
  <c r="G2677" i="11"/>
  <c r="G2675" i="11"/>
  <c r="G2673" i="11"/>
  <c r="G2671" i="11"/>
  <c r="G2669" i="11"/>
  <c r="G2665" i="11"/>
  <c r="G2663" i="11"/>
  <c r="G2661" i="11"/>
  <c r="G2657" i="11"/>
  <c r="G2655" i="11"/>
  <c r="G2653" i="11"/>
  <c r="G2649" i="11"/>
  <c r="G2647" i="11"/>
  <c r="G2643" i="11"/>
  <c r="B2643" i="11"/>
  <c r="B2647" i="11" s="1"/>
  <c r="B2649" i="11" s="1"/>
  <c r="B2653" i="11" s="1"/>
  <c r="B2655" i="11" s="1"/>
  <c r="B2657" i="11" s="1"/>
  <c r="B2661" i="11" s="1"/>
  <c r="B2663" i="11" s="1"/>
  <c r="B2665" i="11" s="1"/>
  <c r="B2669" i="11" s="1"/>
  <c r="B2671" i="11" s="1"/>
  <c r="B2673" i="11" s="1"/>
  <c r="B2675" i="11" s="1"/>
  <c r="B2677" i="11" s="1"/>
  <c r="G2641" i="11"/>
  <c r="G2621" i="11"/>
  <c r="G2617" i="11"/>
  <c r="G2613" i="11"/>
  <c r="G2611" i="11"/>
  <c r="G2607" i="11"/>
  <c r="G2603" i="11"/>
  <c r="G2601" i="11"/>
  <c r="G2597" i="11"/>
  <c r="G2595" i="11"/>
  <c r="G2593" i="11"/>
  <c r="G2591" i="11"/>
  <c r="G2587" i="11"/>
  <c r="G2585" i="11"/>
  <c r="G2583" i="11"/>
  <c r="G2581" i="11"/>
  <c r="G2579" i="11"/>
  <c r="G2577" i="11"/>
  <c r="G2573" i="11"/>
  <c r="G2571" i="11"/>
  <c r="G2569" i="11"/>
  <c r="G2567" i="11"/>
  <c r="G2561" i="11"/>
  <c r="G2559" i="11"/>
  <c r="G2555" i="11"/>
  <c r="G2553" i="11"/>
  <c r="G2547" i="11"/>
  <c r="G2545" i="11"/>
  <c r="G2543" i="11"/>
  <c r="G2535" i="11"/>
  <c r="G2533" i="11"/>
  <c r="G2531" i="11"/>
  <c r="G2527" i="11"/>
  <c r="G2525" i="11"/>
  <c r="G2521" i="11"/>
  <c r="G2517" i="11"/>
  <c r="G2513" i="11"/>
  <c r="G2509" i="11"/>
  <c r="G2507" i="11"/>
  <c r="G2505" i="11"/>
  <c r="G2501" i="11"/>
  <c r="G2499" i="11"/>
  <c r="G2497" i="11"/>
  <c r="G2493" i="11"/>
  <c r="G2489" i="11"/>
  <c r="G2487" i="11"/>
  <c r="G2485" i="11"/>
  <c r="G2483" i="11"/>
  <c r="G2481" i="11"/>
  <c r="G2479" i="11"/>
  <c r="G2477" i="11"/>
  <c r="G2473" i="11"/>
  <c r="G2471" i="11"/>
  <c r="G2469" i="11"/>
  <c r="G2467" i="11"/>
  <c r="G2465" i="11"/>
  <c r="G2463" i="11"/>
  <c r="G2461" i="11"/>
  <c r="G2459" i="11"/>
  <c r="G2457" i="11"/>
  <c r="G2451" i="11"/>
  <c r="G2449" i="11"/>
  <c r="G2447" i="11"/>
  <c r="G2445" i="11"/>
  <c r="G2443" i="11"/>
  <c r="G2441" i="11"/>
  <c r="G2439" i="11"/>
  <c r="G2437" i="11"/>
  <c r="G2435" i="11"/>
  <c r="G2431" i="11"/>
  <c r="G2429" i="11"/>
  <c r="G2427" i="11"/>
  <c r="G2425" i="11"/>
  <c r="G2423" i="11"/>
  <c r="G2421" i="11"/>
  <c r="G2415" i="11"/>
  <c r="G2411" i="11"/>
  <c r="G2409" i="11"/>
  <c r="G2407" i="11"/>
  <c r="G2405" i="11"/>
  <c r="G2401" i="11"/>
  <c r="G2399" i="11"/>
  <c r="G2397" i="11"/>
  <c r="G2395" i="11"/>
  <c r="G2391" i="11"/>
  <c r="B2391" i="11"/>
  <c r="B2395" i="11" s="1"/>
  <c r="B2397" i="11" s="1"/>
  <c r="B2399" i="11" s="1"/>
  <c r="B2401" i="11" s="1"/>
  <c r="B2405" i="11" s="1"/>
  <c r="B2407" i="11" s="1"/>
  <c r="B2409" i="11" s="1"/>
  <c r="B2411" i="11" s="1"/>
  <c r="B2415" i="11" s="1"/>
  <c r="B2421" i="11" s="1"/>
  <c r="B2423" i="11" s="1"/>
  <c r="B2425" i="11" s="1"/>
  <c r="B2427" i="11" s="1"/>
  <c r="B2429" i="11" s="1"/>
  <c r="B2431" i="11" s="1"/>
  <c r="B2435" i="11" s="1"/>
  <c r="B2437" i="11" s="1"/>
  <c r="B2439" i="11" s="1"/>
  <c r="B2441" i="11" s="1"/>
  <c r="B2443" i="11" s="1"/>
  <c r="B2445" i="11" s="1"/>
  <c r="B2447" i="11" s="1"/>
  <c r="B2449" i="11" s="1"/>
  <c r="B2451" i="11" s="1"/>
  <c r="B2457" i="11" s="1"/>
  <c r="B2459" i="11" s="1"/>
  <c r="B2461" i="11" s="1"/>
  <c r="B2463" i="11" s="1"/>
  <c r="B2465" i="11" s="1"/>
  <c r="B2467" i="11" s="1"/>
  <c r="B2469" i="11" s="1"/>
  <c r="B2471" i="11" s="1"/>
  <c r="B2473" i="11" s="1"/>
  <c r="B2477" i="11" s="1"/>
  <c r="B2479" i="11" s="1"/>
  <c r="B2481" i="11" s="1"/>
  <c r="B2483" i="11" s="1"/>
  <c r="B2485" i="11" s="1"/>
  <c r="B2487" i="11" s="1"/>
  <c r="B2489" i="11" s="1"/>
  <c r="B2493" i="11" s="1"/>
  <c r="B2497" i="11" s="1"/>
  <c r="B2499" i="11" s="1"/>
  <c r="B2501" i="11" s="1"/>
  <c r="B2505" i="11" s="1"/>
  <c r="B2507" i="11" s="1"/>
  <c r="B2509" i="11" s="1"/>
  <c r="B2517" i="11" s="1"/>
  <c r="B2521" i="11" s="1"/>
  <c r="B2525" i="11" s="1"/>
  <c r="B2527" i="11" s="1"/>
  <c r="B2531" i="11" s="1"/>
  <c r="B2533" i="11" s="1"/>
  <c r="B2535" i="11" s="1"/>
  <c r="B2543" i="11" s="1"/>
  <c r="B2545" i="11" s="1"/>
  <c r="B2547" i="11" s="1"/>
  <c r="B2553" i="11" s="1"/>
  <c r="B2555" i="11" s="1"/>
  <c r="B2559" i="11" s="1"/>
  <c r="B2561" i="11" s="1"/>
  <c r="B2567" i="11" s="1"/>
  <c r="B2569" i="11" s="1"/>
  <c r="B2571" i="11" s="1"/>
  <c r="B2573" i="11" s="1"/>
  <c r="B2577" i="11" s="1"/>
  <c r="B2579" i="11" s="1"/>
  <c r="B2581" i="11" s="1"/>
  <c r="B2583" i="11" s="1"/>
  <c r="B2585" i="11" s="1"/>
  <c r="B2587" i="11" s="1"/>
  <c r="B2591" i="11" s="1"/>
  <c r="B2593" i="11" s="1"/>
  <c r="B2595" i="11" s="1"/>
  <c r="B2597" i="11" s="1"/>
  <c r="B2601" i="11" s="1"/>
  <c r="B2603" i="11" s="1"/>
  <c r="B2607" i="11" s="1"/>
  <c r="B2611" i="11" s="1"/>
  <c r="B2613" i="11" s="1"/>
  <c r="G2389" i="11"/>
  <c r="G2366" i="11"/>
  <c r="G2362" i="11"/>
  <c r="G2356" i="11"/>
  <c r="G2354" i="11"/>
  <c r="G2352" i="11"/>
  <c r="G2348" i="11"/>
  <c r="G2346" i="11"/>
  <c r="G2344" i="11"/>
  <c r="G2336" i="11"/>
  <c r="G2332" i="11"/>
  <c r="G2330" i="11"/>
  <c r="G2326" i="11"/>
  <c r="G2324" i="11"/>
  <c r="G2316" i="11"/>
  <c r="G2310" i="11"/>
  <c r="G2308" i="11"/>
  <c r="G2304" i="11"/>
  <c r="G2302" i="11"/>
  <c r="G2288" i="11"/>
  <c r="G2286" i="11"/>
  <c r="G2282" i="11"/>
  <c r="G2280" i="11"/>
  <c r="G2274" i="11"/>
  <c r="G2272" i="11"/>
  <c r="G2270" i="11"/>
  <c r="G2268" i="11"/>
  <c r="G2264" i="11"/>
  <c r="G2262" i="11"/>
  <c r="G2260" i="11"/>
  <c r="G2258" i="11"/>
  <c r="G2251" i="11"/>
  <c r="G2249" i="11"/>
  <c r="G2244" i="11"/>
  <c r="G2242" i="11"/>
  <c r="G2240" i="11"/>
  <c r="G2230" i="11"/>
  <c r="G2228" i="11"/>
  <c r="G2222" i="11"/>
  <c r="G2220" i="11"/>
  <c r="G2214" i="11"/>
  <c r="G2212" i="11"/>
  <c r="G2204" i="11"/>
  <c r="G2202" i="11"/>
  <c r="G2198" i="11"/>
  <c r="G2192" i="11"/>
  <c r="G2190" i="11"/>
  <c r="G2182" i="11"/>
  <c r="G2180" i="11"/>
  <c r="G2166" i="11"/>
  <c r="G2158" i="11"/>
  <c r="G2156" i="11"/>
  <c r="G2146" i="11"/>
  <c r="G2144" i="11"/>
  <c r="G2142" i="11"/>
  <c r="G2138" i="11"/>
  <c r="G2136" i="11"/>
  <c r="G2134" i="11"/>
  <c r="G2130" i="11"/>
  <c r="G2128" i="11"/>
  <c r="B2128" i="11"/>
  <c r="B2130" i="11" s="1"/>
  <c r="B2134" i="11" s="1"/>
  <c r="B2136" i="11" s="1"/>
  <c r="B2138" i="11" s="1"/>
  <c r="B2142" i="11" s="1"/>
  <c r="B2144" i="11" s="1"/>
  <c r="B2146" i="11" s="1"/>
  <c r="B2156" i="11" s="1"/>
  <c r="B2158" i="11" s="1"/>
  <c r="B2164" i="11" s="1"/>
  <c r="B2166" i="11" s="1"/>
  <c r="B2172" i="11" s="1"/>
  <c r="B2174" i="11" s="1"/>
  <c r="B2180" i="11" s="1"/>
  <c r="B2182" i="11" s="1"/>
  <c r="B2190" i="11" s="1"/>
  <c r="B2192" i="11" s="1"/>
  <c r="B2196" i="11" s="1"/>
  <c r="B2198" i="11" s="1"/>
  <c r="B2202" i="11" s="1"/>
  <c r="B2204" i="11" s="1"/>
  <c r="B2210" i="11" s="1"/>
  <c r="B2212" i="11" s="1"/>
  <c r="B2214" i="11" s="1"/>
  <c r="B2220" i="11" s="1"/>
  <c r="B2222" i="11" s="1"/>
  <c r="B2228" i="11" s="1"/>
  <c r="B2230" i="11" s="1"/>
  <c r="B2240" i="11" s="1"/>
  <c r="B2242" i="11" s="1"/>
  <c r="B2244" i="11" s="1"/>
  <c r="B2249" i="11" s="1"/>
  <c r="B2251" i="11" s="1"/>
  <c r="B2253" i="11" s="1"/>
  <c r="B2258" i="11" s="1"/>
  <c r="B2260" i="11" s="1"/>
  <c r="B2262" i="11" s="1"/>
  <c r="B2264" i="11" s="1"/>
  <c r="B2268" i="11" s="1"/>
  <c r="B2270" i="11" s="1"/>
  <c r="B2272" i="11" s="1"/>
  <c r="B2274" i="11" s="1"/>
  <c r="B2278" i="11" s="1"/>
  <c r="B2280" i="11" s="1"/>
  <c r="B2282" i="11" s="1"/>
  <c r="B2286" i="11" s="1"/>
  <c r="B2288" i="11" s="1"/>
  <c r="B2296" i="11" s="1"/>
  <c r="B2298" i="11" s="1"/>
  <c r="B2302" i="11" s="1"/>
  <c r="B2304" i="11" s="1"/>
  <c r="B2308" i="11" s="1"/>
  <c r="B2310" i="11" s="1"/>
  <c r="B2316" i="11" s="1"/>
  <c r="B2324" i="11" s="1"/>
  <c r="B2326" i="11" s="1"/>
  <c r="B2330" i="11" s="1"/>
  <c r="B2332" i="11" s="1"/>
  <c r="B2336" i="11" s="1"/>
  <c r="G2126" i="11"/>
  <c r="G2118" i="11"/>
  <c r="G2116" i="11"/>
  <c r="B2116" i="11"/>
  <c r="B2118" i="11" s="1"/>
  <c r="B2066" i="11"/>
  <c r="B2068" i="11" s="1"/>
  <c r="B2070" i="11" s="1"/>
  <c r="B2072" i="11" s="1"/>
  <c r="B2074" i="11" s="1"/>
  <c r="B2076" i="11" s="1"/>
  <c r="B2078" i="11" s="1"/>
  <c r="B2080" i="11" s="1"/>
  <c r="B2082" i="11" s="1"/>
  <c r="B2084" i="11" s="1"/>
  <c r="B2086" i="11" s="1"/>
  <c r="B2088" i="11" s="1"/>
  <c r="B2090" i="11" s="1"/>
  <c r="G2053" i="11"/>
  <c r="G2051" i="11"/>
  <c r="G2047" i="11"/>
  <c r="G2041" i="11"/>
  <c r="G2035" i="11"/>
  <c r="G2029" i="11"/>
  <c r="G2023" i="11"/>
  <c r="G2021" i="11"/>
  <c r="G2017" i="11"/>
  <c r="G2015" i="11"/>
  <c r="G1992" i="11"/>
  <c r="G1996" i="11" s="1"/>
  <c r="G2088" i="11" s="1"/>
  <c r="G1971" i="11"/>
  <c r="G1969" i="11"/>
  <c r="G1967" i="11"/>
  <c r="G1965" i="11"/>
  <c r="G1963" i="11"/>
  <c r="G1961" i="11"/>
  <c r="G1959" i="11"/>
  <c r="G1957" i="11"/>
  <c r="G1955" i="11"/>
  <c r="G1953" i="11"/>
  <c r="G1951" i="11"/>
  <c r="G1949" i="11"/>
  <c r="G1947" i="11"/>
  <c r="G1945" i="11"/>
  <c r="G1943" i="11"/>
  <c r="G1941" i="11"/>
  <c r="G1939" i="11"/>
  <c r="G1937" i="11"/>
  <c r="G1933" i="11"/>
  <c r="G1929" i="11"/>
  <c r="G1925" i="11"/>
  <c r="G1714" i="11"/>
  <c r="G1710" i="11"/>
  <c r="G1708" i="11"/>
  <c r="G1706" i="11"/>
  <c r="G1704" i="11"/>
  <c r="G1698" i="11"/>
  <c r="G1696" i="11"/>
  <c r="G1694" i="11"/>
  <c r="B1694" i="11"/>
  <c r="B1696" i="11" s="1"/>
  <c r="B1698" i="11" s="1"/>
  <c r="B1704" i="11" s="1"/>
  <c r="B1706" i="11" s="1"/>
  <c r="B1708" i="11" s="1"/>
  <c r="B1710" i="11" s="1"/>
  <c r="B1714" i="11" s="1"/>
  <c r="G1686" i="11"/>
  <c r="G1660" i="11"/>
  <c r="G1644" i="11"/>
  <c r="G1638" i="11"/>
  <c r="G1636" i="11"/>
  <c r="G1630" i="11"/>
  <c r="G1628" i="11"/>
  <c r="G1626" i="11"/>
  <c r="G1624" i="11"/>
  <c r="G1620" i="11"/>
  <c r="G1612" i="11"/>
  <c r="G1610" i="11"/>
  <c r="G1608" i="11"/>
  <c r="G1606" i="11"/>
  <c r="G1604" i="11"/>
  <c r="G1600" i="11"/>
  <c r="B1600" i="11"/>
  <c r="B1604" i="11" s="1"/>
  <c r="B1606" i="11" s="1"/>
  <c r="B1608" i="11" s="1"/>
  <c r="B1610" i="11" s="1"/>
  <c r="B1612" i="11" s="1"/>
  <c r="B1616" i="11" s="1"/>
  <c r="B1620" i="11" s="1"/>
  <c r="B1624" i="11" s="1"/>
  <c r="B1626" i="11" s="1"/>
  <c r="B1628" i="11" s="1"/>
  <c r="B1630" i="11" s="1"/>
  <c r="B1636" i="11" s="1"/>
  <c r="B1638" i="11" s="1"/>
  <c r="B1644" i="11" s="1"/>
  <c r="B1646" i="11" s="1"/>
  <c r="B1648" i="11" s="1"/>
  <c r="B1650" i="11" s="1"/>
  <c r="B1652" i="11" s="1"/>
  <c r="B1654" i="11" s="1"/>
  <c r="B1656" i="11" s="1"/>
  <c r="B1660" i="11" s="1"/>
  <c r="G1598" i="11"/>
  <c r="G1575" i="11"/>
  <c r="G1573" i="11"/>
  <c r="G1571" i="11"/>
  <c r="G1569" i="11"/>
  <c r="G1555" i="11"/>
  <c r="G1553" i="11"/>
  <c r="G1551" i="11"/>
  <c r="G1549" i="11"/>
  <c r="G1547" i="11"/>
  <c r="G1545" i="11"/>
  <c r="G1537" i="11"/>
  <c r="G1531" i="11"/>
  <c r="G1529" i="11"/>
  <c r="G1527" i="11"/>
  <c r="G1523" i="11"/>
  <c r="G1517" i="11"/>
  <c r="G1515" i="11"/>
  <c r="B1515" i="11"/>
  <c r="B1517" i="11" s="1"/>
  <c r="B1523" i="11" s="1"/>
  <c r="B1527" i="11" s="1"/>
  <c r="B1529" i="11" s="1"/>
  <c r="B1531" i="11" s="1"/>
  <c r="B1537" i="11" s="1"/>
  <c r="B1543" i="11" s="1"/>
  <c r="B1545" i="11" s="1"/>
  <c r="B1547" i="11" s="1"/>
  <c r="B1549" i="11" s="1"/>
  <c r="B1551" i="11" s="1"/>
  <c r="B1553" i="11" s="1"/>
  <c r="B1555" i="11" s="1"/>
  <c r="B1557" i="11" s="1"/>
  <c r="B1561" i="11" s="1"/>
  <c r="B1567" i="11" s="1"/>
  <c r="B1569" i="11" s="1"/>
  <c r="B1571" i="11" s="1"/>
  <c r="B1573" i="11" s="1"/>
  <c r="B1575" i="11" s="1"/>
  <c r="B1577" i="11" s="1"/>
  <c r="G1505" i="11"/>
  <c r="G1468" i="11"/>
  <c r="G1464" i="11"/>
  <c r="G1458" i="11"/>
  <c r="G1454" i="11"/>
  <c r="G1448" i="11"/>
  <c r="G1444" i="11"/>
  <c r="G1440" i="11"/>
  <c r="G1438" i="11"/>
  <c r="G1434" i="11"/>
  <c r="G1430" i="11"/>
  <c r="G1426" i="11"/>
  <c r="G1422" i="11"/>
  <c r="G1416" i="11"/>
  <c r="G1414" i="11"/>
  <c r="G1359" i="11"/>
  <c r="G1357" i="11"/>
  <c r="B1357" i="11"/>
  <c r="B1359" i="11" s="1"/>
  <c r="G1353" i="11"/>
  <c r="G1332" i="11"/>
  <c r="G1328" i="11"/>
  <c r="G1324" i="11"/>
  <c r="G1320" i="11"/>
  <c r="E1316" i="11"/>
  <c r="G1316" i="11" s="1"/>
  <c r="B1316" i="11"/>
  <c r="B1320" i="11" s="1"/>
  <c r="B1324" i="11" s="1"/>
  <c r="B1328" i="11" s="1"/>
  <c r="B1332" i="11" s="1"/>
  <c r="G1312" i="11"/>
  <c r="G1280" i="11"/>
  <c r="G1274" i="11"/>
  <c r="G1272" i="11"/>
  <c r="G1268" i="11"/>
  <c r="B1268" i="11"/>
  <c r="B1272" i="11" s="1"/>
  <c r="B1274" i="11" s="1"/>
  <c r="B1280" i="11" s="1"/>
  <c r="G1266" i="11"/>
  <c r="G1219" i="11"/>
  <c r="G1215" i="11"/>
  <c r="G1209" i="11"/>
  <c r="G1205" i="11"/>
  <c r="G1203" i="11"/>
  <c r="G1199" i="11"/>
  <c r="G1195" i="11"/>
  <c r="G1193" i="11"/>
  <c r="G1191" i="11"/>
  <c r="G1189" i="11"/>
  <c r="G1183" i="11"/>
  <c r="B1183" i="11"/>
  <c r="B1189" i="11" s="1"/>
  <c r="B1191" i="11" s="1"/>
  <c r="B1193" i="11" s="1"/>
  <c r="B1195" i="11" s="1"/>
  <c r="B1199" i="11" s="1"/>
  <c r="B1203" i="11" s="1"/>
  <c r="B1205" i="11" s="1"/>
  <c r="B1209" i="11" s="1"/>
  <c r="B1215" i="11" s="1"/>
  <c r="B1219" i="11" s="1"/>
  <c r="G1179" i="11"/>
  <c r="G1158" i="11"/>
  <c r="G1152" i="11"/>
  <c r="G1146" i="11"/>
  <c r="G1144" i="11"/>
  <c r="G1134" i="11"/>
  <c r="G1130" i="11"/>
  <c r="G1126" i="11"/>
  <c r="G1124" i="11"/>
  <c r="G1120" i="11"/>
  <c r="G1118" i="11"/>
  <c r="G1112" i="11"/>
  <c r="G1110" i="11"/>
  <c r="G1106" i="11"/>
  <c r="G1104" i="11"/>
  <c r="G1092" i="11"/>
  <c r="G1088" i="11"/>
  <c r="G1086" i="11"/>
  <c r="G1082" i="11"/>
  <c r="B1082" i="11"/>
  <c r="B1086" i="11" s="1"/>
  <c r="B1088" i="11" s="1"/>
  <c r="G1080" i="11"/>
  <c r="G1026" i="11"/>
  <c r="E1022" i="11"/>
  <c r="G1022" i="11" s="1"/>
  <c r="G1016" i="11"/>
  <c r="G1012" i="11"/>
  <c r="G1006" i="11"/>
  <c r="G978" i="11"/>
  <c r="G974" i="11"/>
  <c r="G972" i="11"/>
  <c r="G970" i="11"/>
  <c r="G968" i="11"/>
  <c r="G966" i="11"/>
  <c r="G964" i="11"/>
  <c r="G962" i="11"/>
  <c r="G960" i="11"/>
  <c r="G948" i="11"/>
  <c r="G946" i="11"/>
  <c r="G944" i="11"/>
  <c r="G940" i="11"/>
  <c r="G934" i="11"/>
  <c r="G932" i="11"/>
  <c r="G928" i="11"/>
  <c r="B910" i="11"/>
  <c r="B912" i="11" s="1"/>
  <c r="B914" i="11" s="1"/>
  <c r="B916" i="11" s="1"/>
  <c r="B918" i="11" s="1"/>
  <c r="G902" i="11"/>
  <c r="G896" i="11"/>
  <c r="G890" i="11"/>
  <c r="G850" i="11"/>
  <c r="G848" i="11"/>
  <c r="G842" i="11"/>
  <c r="G838" i="11"/>
  <c r="G834" i="11"/>
  <c r="G830" i="11"/>
  <c r="G826" i="11"/>
  <c r="G822" i="11"/>
  <c r="B822" i="11"/>
  <c r="G818" i="11"/>
  <c r="G772" i="11"/>
  <c r="G770" i="11"/>
  <c r="G768" i="11"/>
  <c r="G766" i="11"/>
  <c r="G762" i="11"/>
  <c r="G760" i="11"/>
  <c r="G750" i="11"/>
  <c r="G748" i="11"/>
  <c r="G746" i="11"/>
  <c r="G744" i="11"/>
  <c r="G742" i="11"/>
  <c r="G740" i="11"/>
  <c r="G732" i="11"/>
  <c r="G730" i="11"/>
  <c r="G728" i="11"/>
  <c r="G726" i="11"/>
  <c r="G724" i="11"/>
  <c r="G722" i="11"/>
  <c r="G714" i="11"/>
  <c r="G708" i="11"/>
  <c r="G706" i="11"/>
  <c r="G704" i="11"/>
  <c r="G702" i="11"/>
  <c r="G698" i="11"/>
  <c r="G694" i="11"/>
  <c r="G690" i="11"/>
  <c r="G684" i="11"/>
  <c r="G682" i="11"/>
  <c r="G680" i="11"/>
  <c r="G678" i="11"/>
  <c r="G674" i="11"/>
  <c r="G670" i="11"/>
  <c r="G668" i="11"/>
  <c r="G666" i="11"/>
  <c r="G664" i="11"/>
  <c r="G660" i="11"/>
  <c r="G658" i="11"/>
  <c r="G656" i="11"/>
  <c r="G652" i="11"/>
  <c r="G650" i="11"/>
  <c r="G648" i="11"/>
  <c r="G646" i="11"/>
  <c r="G640" i="11"/>
  <c r="G638" i="11"/>
  <c r="G634" i="11"/>
  <c r="G632" i="11"/>
  <c r="G630" i="11"/>
  <c r="G626" i="11"/>
  <c r="G624" i="11"/>
  <c r="G620" i="11"/>
  <c r="G616" i="11"/>
  <c r="G612" i="11"/>
  <c r="G610" i="11"/>
  <c r="G606" i="11"/>
  <c r="G602" i="11"/>
  <c r="G594" i="11"/>
  <c r="G590" i="11"/>
  <c r="G586" i="11"/>
  <c r="G582" i="11"/>
  <c r="G576" i="11"/>
  <c r="G574" i="11"/>
  <c r="G560" i="11"/>
  <c r="G552" i="11"/>
  <c r="G550" i="11"/>
  <c r="G546" i="11"/>
  <c r="G544" i="11"/>
  <c r="G540" i="11"/>
  <c r="G536" i="11"/>
  <c r="G534" i="11"/>
  <c r="G530" i="11"/>
  <c r="G526" i="11"/>
  <c r="G514" i="11"/>
  <c r="G510" i="11"/>
  <c r="G506" i="11"/>
  <c r="G504" i="11"/>
  <c r="G488" i="11"/>
  <c r="G476" i="11"/>
  <c r="G474" i="11"/>
  <c r="G472" i="11"/>
  <c r="G468" i="11"/>
  <c r="G464" i="11"/>
  <c r="G462" i="11"/>
  <c r="G460" i="11"/>
  <c r="G458" i="11"/>
  <c r="G456" i="11"/>
  <c r="G454" i="11"/>
  <c r="G452" i="11"/>
  <c r="G450" i="11"/>
  <c r="G448" i="11"/>
  <c r="G446" i="11"/>
  <c r="G444" i="11"/>
  <c r="G442" i="11"/>
  <c r="G436" i="11"/>
  <c r="G434" i="11"/>
  <c r="G261" i="11"/>
  <c r="G259" i="11"/>
  <c r="G257" i="11"/>
  <c r="G252" i="11"/>
  <c r="G249" i="11"/>
  <c r="G245" i="11"/>
  <c r="G241" i="11"/>
  <c r="G107" i="11"/>
  <c r="G91" i="11"/>
  <c r="G89" i="11"/>
  <c r="G85" i="11"/>
  <c r="G3540" i="10"/>
  <c r="B3526" i="10"/>
  <c r="B3528" i="10" s="1"/>
  <c r="B3530" i="10" s="1"/>
  <c r="B3532" i="10" s="1"/>
  <c r="B3534" i="10" s="1"/>
  <c r="F3514" i="10"/>
  <c r="G3514" i="10" s="1"/>
  <c r="G3513" i="10"/>
  <c r="F3512" i="10"/>
  <c r="G3512" i="10" s="1"/>
  <c r="G3511" i="10"/>
  <c r="G3510" i="10"/>
  <c r="F3506" i="10"/>
  <c r="G3506" i="10" s="1"/>
  <c r="F3504" i="10"/>
  <c r="G3502" i="10"/>
  <c r="G3504" i="10" s="1"/>
  <c r="G3498" i="10"/>
  <c r="G3494" i="10"/>
  <c r="G3496" i="10" s="1"/>
  <c r="G3489" i="10"/>
  <c r="F3489" i="10"/>
  <c r="F3487" i="10"/>
  <c r="G3487" i="10" s="1"/>
  <c r="G3485" i="10"/>
  <c r="G3480" i="10"/>
  <c r="G3478" i="10"/>
  <c r="G3476" i="10"/>
  <c r="G3472" i="10"/>
  <c r="G3470" i="10"/>
  <c r="G3468" i="10"/>
  <c r="F3464" i="10"/>
  <c r="G3464" i="10" s="1"/>
  <c r="F3462" i="10"/>
  <c r="G3462" i="10" s="1"/>
  <c r="G3460" i="10"/>
  <c r="G3456" i="10"/>
  <c r="G3452" i="10"/>
  <c r="G3454" i="10" s="1"/>
  <c r="G3448" i="10"/>
  <c r="F3448" i="10"/>
  <c r="F3446" i="10"/>
  <c r="G3446" i="10" s="1"/>
  <c r="G3444" i="10"/>
  <c r="F3440" i="10"/>
  <c r="G3440" i="10" s="1"/>
  <c r="F3438" i="10"/>
  <c r="G3436" i="10"/>
  <c r="G3438" i="10" s="1"/>
  <c r="G3432" i="10"/>
  <c r="G3428" i="10"/>
  <c r="G3430" i="10" s="1"/>
  <c r="G3424" i="10"/>
  <c r="F3424" i="10"/>
  <c r="F3422" i="10"/>
  <c r="G3422" i="10" s="1"/>
  <c r="G3420" i="10"/>
  <c r="G3392" i="10"/>
  <c r="G3390" i="10"/>
  <c r="G3387" i="10"/>
  <c r="G3386" i="10"/>
  <c r="G3385" i="10"/>
  <c r="G3374" i="10"/>
  <c r="E3362" i="10"/>
  <c r="G3358" i="10"/>
  <c r="G3356" i="10"/>
  <c r="G3354" i="10"/>
  <c r="G3352" i="10"/>
  <c r="G3346" i="10"/>
  <c r="G3344" i="10"/>
  <c r="G3342" i="10"/>
  <c r="G3336" i="10"/>
  <c r="G3334" i="10"/>
  <c r="G3330" i="10"/>
  <c r="G3328" i="10"/>
  <c r="G3324" i="10"/>
  <c r="G3320" i="10"/>
  <c r="G3318" i="10"/>
  <c r="G3316" i="10"/>
  <c r="E3312" i="10"/>
  <c r="G3312" i="10" s="1"/>
  <c r="E3306" i="10"/>
  <c r="G3306" i="10" s="1"/>
  <c r="G3304" i="10"/>
  <c r="G3298" i="10"/>
  <c r="G3296" i="10"/>
  <c r="G3287" i="10"/>
  <c r="G3285" i="10"/>
  <c r="G3283" i="10"/>
  <c r="G3281" i="10"/>
  <c r="G3279" i="10"/>
  <c r="G3275" i="10"/>
  <c r="G3269" i="10"/>
  <c r="G3265" i="10"/>
  <c r="G3261" i="10"/>
  <c r="E3252" i="10"/>
  <c r="G3252" i="10" s="1"/>
  <c r="B3252" i="10"/>
  <c r="B3256" i="10" s="1"/>
  <c r="B3261" i="10" s="1"/>
  <c r="B3265" i="10" s="1"/>
  <c r="B3269" i="10" s="1"/>
  <c r="B3275" i="10" s="1"/>
  <c r="B3279" i="10" s="1"/>
  <c r="B3281" i="10" s="1"/>
  <c r="B3283" i="10" s="1"/>
  <c r="B3285" i="10" s="1"/>
  <c r="B3287" i="10" s="1"/>
  <c r="B3296" i="10" s="1"/>
  <c r="B3298" i="10" s="1"/>
  <c r="B3304" i="10" s="1"/>
  <c r="B3306" i="10" s="1"/>
  <c r="B3312" i="10" s="1"/>
  <c r="B3316" i="10" s="1"/>
  <c r="B3318" i="10" s="1"/>
  <c r="B3320" i="10" s="1"/>
  <c r="B3324" i="10" s="1"/>
  <c r="B3328" i="10" s="1"/>
  <c r="B3330" i="10" s="1"/>
  <c r="B3334" i="10" s="1"/>
  <c r="B3336" i="10" s="1"/>
  <c r="B3342" i="10" s="1"/>
  <c r="B3344" i="10" s="1"/>
  <c r="B3346" i="10" s="1"/>
  <c r="B3352" i="10" s="1"/>
  <c r="B3354" i="10" s="1"/>
  <c r="B3356" i="10" s="1"/>
  <c r="B3358" i="10" s="1"/>
  <c r="B3362" i="10" s="1"/>
  <c r="B3364" i="10" s="1"/>
  <c r="B3366" i="10" s="1"/>
  <c r="E3250" i="10"/>
  <c r="G3246" i="10"/>
  <c r="B3246" i="10"/>
  <c r="B3250" i="10" s="1"/>
  <c r="D3245" i="10"/>
  <c r="G3239" i="10"/>
  <c r="G3222" i="10"/>
  <c r="G3218" i="10"/>
  <c r="G3210" i="10"/>
  <c r="G3208" i="10"/>
  <c r="G3206" i="10"/>
  <c r="G3204" i="10"/>
  <c r="G3202" i="10"/>
  <c r="G3198" i="10"/>
  <c r="G3196" i="10"/>
  <c r="G3194" i="10"/>
  <c r="G3189" i="10"/>
  <c r="G3182" i="10"/>
  <c r="G3180" i="10"/>
  <c r="G3172" i="10"/>
  <c r="G3168" i="10"/>
  <c r="G3161" i="10"/>
  <c r="G3157" i="10"/>
  <c r="E3152" i="10"/>
  <c r="G3152" i="10" s="1"/>
  <c r="E3146" i="10"/>
  <c r="E3148" i="10" s="1"/>
  <c r="G3148" i="10" s="1"/>
  <c r="G3142" i="10"/>
  <c r="D3141" i="10"/>
  <c r="G3134" i="10"/>
  <c r="G3129" i="10"/>
  <c r="G3125" i="10"/>
  <c r="G3118" i="10"/>
  <c r="G3116" i="10"/>
  <c r="G3114" i="10"/>
  <c r="G3112" i="10"/>
  <c r="G3110" i="10"/>
  <c r="G3108" i="10"/>
  <c r="G3106" i="10"/>
  <c r="G3104" i="10"/>
  <c r="G3102" i="10"/>
  <c r="G3100" i="10"/>
  <c r="G3096" i="10"/>
  <c r="G3094" i="10"/>
  <c r="G3092" i="10"/>
  <c r="G3090" i="10"/>
  <c r="G3084" i="10"/>
  <c r="G3080" i="10"/>
  <c r="G3075" i="10"/>
  <c r="G3071" i="10"/>
  <c r="E3063" i="10"/>
  <c r="G3063" i="10" s="1"/>
  <c r="B3063" i="10"/>
  <c r="B3067" i="10" s="1"/>
  <c r="B3071" i="10" s="1"/>
  <c r="B3075" i="10" s="1"/>
  <c r="B3080" i="10" s="1"/>
  <c r="B3084" i="10" s="1"/>
  <c r="B3090" i="10" s="1"/>
  <c r="B3092" i="10" s="1"/>
  <c r="B3094" i="10" s="1"/>
  <c r="B3096" i="10" s="1"/>
  <c r="B3100" i="10" s="1"/>
  <c r="B3102" i="10" s="1"/>
  <c r="B3104" i="10" s="1"/>
  <c r="B3106" i="10" s="1"/>
  <c r="B3108" i="10" s="1"/>
  <c r="B3110" i="10" s="1"/>
  <c r="B3112" i="10" s="1"/>
  <c r="B3114" i="10" s="1"/>
  <c r="B3116" i="10" s="1"/>
  <c r="B3118" i="10" s="1"/>
  <c r="B3125" i="10" s="1"/>
  <c r="B3129" i="10" s="1"/>
  <c r="B3133" i="10" s="1"/>
  <c r="E3061" i="10"/>
  <c r="B3061" i="10"/>
  <c r="G3057" i="10"/>
  <c r="D3056" i="10"/>
  <c r="B2833" i="10"/>
  <c r="B2835" i="10" s="1"/>
  <c r="G2819" i="10"/>
  <c r="G2815" i="10"/>
  <c r="G2811" i="10"/>
  <c r="G2807" i="10"/>
  <c r="G2803" i="10"/>
  <c r="G2799" i="10"/>
  <c r="G2797" i="10"/>
  <c r="G2795" i="10"/>
  <c r="G2793" i="10"/>
  <c r="G2789" i="10"/>
  <c r="G2787" i="10"/>
  <c r="G2785" i="10"/>
  <c r="G2783" i="10"/>
  <c r="G2781" i="10"/>
  <c r="F2775" i="10"/>
  <c r="G2775" i="10" s="1"/>
  <c r="G2771" i="10"/>
  <c r="G2767" i="10"/>
  <c r="G2765" i="10"/>
  <c r="G2763" i="10"/>
  <c r="G2761" i="10"/>
  <c r="G2755" i="10"/>
  <c r="G2753" i="10"/>
  <c r="G2751" i="10"/>
  <c r="G2749" i="10"/>
  <c r="G2747" i="10"/>
  <c r="G2745" i="10"/>
  <c r="G2743" i="10"/>
  <c r="G2741" i="10"/>
  <c r="G2735" i="10"/>
  <c r="B2735" i="10"/>
  <c r="B2741" i="10" s="1"/>
  <c r="B2743" i="10" s="1"/>
  <c r="B2745" i="10" s="1"/>
  <c r="B2747" i="10" s="1"/>
  <c r="B2749" i="10" s="1"/>
  <c r="B2751" i="10" s="1"/>
  <c r="B2753" i="10" s="1"/>
  <c r="B2755" i="10" s="1"/>
  <c r="B2761" i="10" s="1"/>
  <c r="B2763" i="10" s="1"/>
  <c r="B2765" i="10" s="1"/>
  <c r="B2767" i="10" s="1"/>
  <c r="B2771" i="10" s="1"/>
  <c r="B2775" i="10" s="1"/>
  <c r="B2781" i="10" s="1"/>
  <c r="B2783" i="10" s="1"/>
  <c r="B2785" i="10" s="1"/>
  <c r="B2787" i="10" s="1"/>
  <c r="B2789" i="10" s="1"/>
  <c r="B2793" i="10" s="1"/>
  <c r="B2795" i="10" s="1"/>
  <c r="B2797" i="10" s="1"/>
  <c r="B2799" i="10" s="1"/>
  <c r="B2803" i="10" s="1"/>
  <c r="B2807" i="10" s="1"/>
  <c r="B2811" i="10" s="1"/>
  <c r="B2815" i="10" s="1"/>
  <c r="B2819" i="10" s="1"/>
  <c r="G2733" i="10"/>
  <c r="G2715" i="10"/>
  <c r="G2711" i="10"/>
  <c r="G2707" i="10"/>
  <c r="G2703" i="10"/>
  <c r="G2701" i="10"/>
  <c r="G2699" i="10"/>
  <c r="G2697" i="10"/>
  <c r="G2695" i="10"/>
  <c r="G2691" i="10"/>
  <c r="G2689" i="10"/>
  <c r="G2687" i="10"/>
  <c r="G2683" i="10"/>
  <c r="G2681" i="10"/>
  <c r="G2679" i="10"/>
  <c r="G2675" i="10"/>
  <c r="G2673" i="10"/>
  <c r="G2669" i="10"/>
  <c r="B2669" i="10"/>
  <c r="B2673" i="10" s="1"/>
  <c r="B2675" i="10" s="1"/>
  <c r="B2679" i="10" s="1"/>
  <c r="B2681" i="10" s="1"/>
  <c r="B2683" i="10" s="1"/>
  <c r="B2687" i="10" s="1"/>
  <c r="B2689" i="10" s="1"/>
  <c r="B2691" i="10" s="1"/>
  <c r="B2695" i="10" s="1"/>
  <c r="B2697" i="10" s="1"/>
  <c r="B2699" i="10" s="1"/>
  <c r="B2701" i="10" s="1"/>
  <c r="B2703" i="10" s="1"/>
  <c r="B2707" i="10" s="1"/>
  <c r="B2711" i="10" s="1"/>
  <c r="B2715" i="10" s="1"/>
  <c r="G2667" i="10"/>
  <c r="G2647" i="10"/>
  <c r="G2643" i="10"/>
  <c r="G2639" i="10"/>
  <c r="G2635" i="10"/>
  <c r="G2633" i="10"/>
  <c r="G2629" i="10"/>
  <c r="G2625" i="10"/>
  <c r="G2623" i="10"/>
  <c r="G2619" i="10"/>
  <c r="G2617" i="10"/>
  <c r="G2615" i="10"/>
  <c r="G2613" i="10"/>
  <c r="G2609" i="10"/>
  <c r="G2607" i="10"/>
  <c r="G2605" i="10"/>
  <c r="G2603" i="10"/>
  <c r="G2601" i="10"/>
  <c r="G2599" i="10"/>
  <c r="G2595" i="10"/>
  <c r="G2593" i="10"/>
  <c r="G2591" i="10"/>
  <c r="G2589" i="10"/>
  <c r="G2583" i="10"/>
  <c r="G2581" i="10"/>
  <c r="G2577" i="10"/>
  <c r="G2575" i="10"/>
  <c r="G2569" i="10"/>
  <c r="G2567" i="10"/>
  <c r="G2565" i="10"/>
  <c r="G2557" i="10"/>
  <c r="G2555" i="10"/>
  <c r="G2553" i="10"/>
  <c r="G2549" i="10"/>
  <c r="G2547" i="10"/>
  <c r="G2543" i="10"/>
  <c r="G2539" i="10"/>
  <c r="G2535" i="10"/>
  <c r="G2531" i="10"/>
  <c r="G2529" i="10"/>
  <c r="G2527" i="10"/>
  <c r="G2523" i="10"/>
  <c r="G2521" i="10"/>
  <c r="G2519" i="10"/>
  <c r="G2515" i="10"/>
  <c r="G2511" i="10"/>
  <c r="G2509" i="10"/>
  <c r="G2507" i="10"/>
  <c r="G2505" i="10"/>
  <c r="G2503" i="10"/>
  <c r="G2501" i="10"/>
  <c r="G2499" i="10"/>
  <c r="G2495" i="10"/>
  <c r="G2493" i="10"/>
  <c r="G2491" i="10"/>
  <c r="G2489" i="10"/>
  <c r="G2487" i="10"/>
  <c r="G2485" i="10"/>
  <c r="G2483" i="10"/>
  <c r="G2481" i="10"/>
  <c r="G2479" i="10"/>
  <c r="G2473" i="10"/>
  <c r="G2471" i="10"/>
  <c r="G2469" i="10"/>
  <c r="G2467" i="10"/>
  <c r="G2465" i="10"/>
  <c r="G2463" i="10"/>
  <c r="G2461" i="10"/>
  <c r="G2459" i="10"/>
  <c r="G2457" i="10"/>
  <c r="G2453" i="10"/>
  <c r="G2451" i="10"/>
  <c r="G2449" i="10"/>
  <c r="G2447" i="10"/>
  <c r="G2445" i="10"/>
  <c r="B2445" i="10"/>
  <c r="B2447" i="10" s="1"/>
  <c r="B2449" i="10" s="1"/>
  <c r="B2451" i="10" s="1"/>
  <c r="B2453" i="10" s="1"/>
  <c r="B2457" i="10" s="1"/>
  <c r="B2459" i="10" s="1"/>
  <c r="B2461" i="10" s="1"/>
  <c r="B2463" i="10" s="1"/>
  <c r="B2465" i="10" s="1"/>
  <c r="B2467" i="10" s="1"/>
  <c r="B2469" i="10" s="1"/>
  <c r="B2471" i="10" s="1"/>
  <c r="B2473" i="10" s="1"/>
  <c r="B2479" i="10" s="1"/>
  <c r="B2481" i="10" s="1"/>
  <c r="B2483" i="10" s="1"/>
  <c r="B2485" i="10" s="1"/>
  <c r="B2487" i="10" s="1"/>
  <c r="B2489" i="10" s="1"/>
  <c r="B2491" i="10" s="1"/>
  <c r="B2493" i="10" s="1"/>
  <c r="B2495" i="10" s="1"/>
  <c r="B2499" i="10" s="1"/>
  <c r="B2501" i="10" s="1"/>
  <c r="B2503" i="10" s="1"/>
  <c r="B2505" i="10" s="1"/>
  <c r="B2507" i="10" s="1"/>
  <c r="B2509" i="10" s="1"/>
  <c r="B2511" i="10" s="1"/>
  <c r="B2515" i="10" s="1"/>
  <c r="B2519" i="10" s="1"/>
  <c r="B2521" i="10" s="1"/>
  <c r="B2523" i="10" s="1"/>
  <c r="B2527" i="10" s="1"/>
  <c r="B2529" i="10" s="1"/>
  <c r="B2531" i="10" s="1"/>
  <c r="B2539" i="10" s="1"/>
  <c r="B2543" i="10" s="1"/>
  <c r="B2547" i="10" s="1"/>
  <c r="B2549" i="10" s="1"/>
  <c r="B2553" i="10" s="1"/>
  <c r="B2555" i="10" s="1"/>
  <c r="B2557" i="10" s="1"/>
  <c r="B2565" i="10" s="1"/>
  <c r="B2567" i="10" s="1"/>
  <c r="B2569" i="10" s="1"/>
  <c r="B2575" i="10" s="1"/>
  <c r="B2577" i="10" s="1"/>
  <c r="B2581" i="10" s="1"/>
  <c r="B2583" i="10" s="1"/>
  <c r="B2589" i="10" s="1"/>
  <c r="B2591" i="10" s="1"/>
  <c r="B2593" i="10" s="1"/>
  <c r="B2595" i="10" s="1"/>
  <c r="B2599" i="10" s="1"/>
  <c r="B2601" i="10" s="1"/>
  <c r="B2603" i="10" s="1"/>
  <c r="B2605" i="10" s="1"/>
  <c r="B2607" i="10" s="1"/>
  <c r="B2609" i="10" s="1"/>
  <c r="B2613" i="10" s="1"/>
  <c r="B2615" i="10" s="1"/>
  <c r="B2617" i="10" s="1"/>
  <c r="B2619" i="10" s="1"/>
  <c r="B2623" i="10" s="1"/>
  <c r="B2625" i="10" s="1"/>
  <c r="B2629" i="10" s="1"/>
  <c r="B2633" i="10" s="1"/>
  <c r="B2635" i="10" s="1"/>
  <c r="B2639" i="10" s="1"/>
  <c r="B2643" i="10" s="1"/>
  <c r="B2647" i="10" s="1"/>
  <c r="G2443" i="10"/>
  <c r="G2437" i="10"/>
  <c r="G2433" i="10"/>
  <c r="G2431" i="10"/>
  <c r="G2429" i="10"/>
  <c r="G2427" i="10"/>
  <c r="G2423" i="10"/>
  <c r="G2421" i="10"/>
  <c r="G2419" i="10"/>
  <c r="G2417" i="10"/>
  <c r="B2417" i="10"/>
  <c r="B2419" i="10" s="1"/>
  <c r="B2421" i="10" s="1"/>
  <c r="B2423" i="10" s="1"/>
  <c r="B2427" i="10" s="1"/>
  <c r="B2429" i="10" s="1"/>
  <c r="B2431" i="10" s="1"/>
  <c r="B2433" i="10" s="1"/>
  <c r="B2437" i="10" s="1"/>
  <c r="B2443" i="10" s="1"/>
  <c r="G2413" i="10"/>
  <c r="B2413" i="10"/>
  <c r="G2411" i="10"/>
  <c r="G2386" i="10"/>
  <c r="G2382" i="10"/>
  <c r="F2376" i="10"/>
  <c r="G2376" i="10" s="1"/>
  <c r="F2374" i="10"/>
  <c r="G2374" i="10" s="1"/>
  <c r="G2372" i="10"/>
  <c r="F2367" i="10"/>
  <c r="G2367" i="10" s="1"/>
  <c r="G2365" i="10"/>
  <c r="F2365" i="10"/>
  <c r="G2363" i="10"/>
  <c r="F2358" i="10"/>
  <c r="G2358" i="10" s="1"/>
  <c r="F2356" i="10"/>
  <c r="G2356" i="10" s="1"/>
  <c r="G2354" i="10"/>
  <c r="G2348" i="10"/>
  <c r="F2344" i="10"/>
  <c r="G2344" i="10" s="1"/>
  <c r="F2342" i="10"/>
  <c r="G2342" i="10" s="1"/>
  <c r="F2338" i="10"/>
  <c r="G2338" i="10" s="1"/>
  <c r="G2336" i="10"/>
  <c r="F2336" i="10"/>
  <c r="G2328" i="10"/>
  <c r="F2322" i="10"/>
  <c r="G2322" i="10" s="1"/>
  <c r="G2320" i="10"/>
  <c r="F2316" i="10"/>
  <c r="G2316" i="10" s="1"/>
  <c r="G2314" i="10"/>
  <c r="F2310" i="10"/>
  <c r="G2310" i="10" s="1"/>
  <c r="G2308" i="10"/>
  <c r="G2300" i="10"/>
  <c r="G2298" i="10"/>
  <c r="G2294" i="10"/>
  <c r="G2292" i="10"/>
  <c r="G2286" i="10"/>
  <c r="G2284" i="10"/>
  <c r="G2282" i="10"/>
  <c r="G2280" i="10"/>
  <c r="G2276" i="10"/>
  <c r="G2274" i="10"/>
  <c r="G2272" i="10"/>
  <c r="G2270" i="10"/>
  <c r="G2265" i="10"/>
  <c r="G2263" i="10"/>
  <c r="G2261" i="10"/>
  <c r="G2256" i="10"/>
  <c r="G2254" i="10"/>
  <c r="G2252" i="10"/>
  <c r="G2242" i="10"/>
  <c r="G2240" i="10"/>
  <c r="G2234" i="10"/>
  <c r="G2232" i="10"/>
  <c r="G2226" i="10"/>
  <c r="G2224" i="10"/>
  <c r="G2222" i="10"/>
  <c r="F2216" i="10"/>
  <c r="G2216" i="10" s="1"/>
  <c r="G2214" i="10"/>
  <c r="F2208" i="10"/>
  <c r="F2210" i="10" s="1"/>
  <c r="G2210" i="10" s="1"/>
  <c r="F2204" i="10"/>
  <c r="G2204" i="10" s="1"/>
  <c r="G2202" i="10"/>
  <c r="G2194" i="10"/>
  <c r="G2192" i="10"/>
  <c r="F2184" i="10"/>
  <c r="F2186" i="10" s="1"/>
  <c r="G2186" i="10" s="1"/>
  <c r="F2178" i="10"/>
  <c r="G2178" i="10" s="1"/>
  <c r="G2176" i="10"/>
  <c r="F2176" i="10"/>
  <c r="F2170" i="10"/>
  <c r="G2170" i="10" s="1"/>
  <c r="G2168" i="10"/>
  <c r="G2158" i="10"/>
  <c r="F2156" i="10"/>
  <c r="G2156" i="10" s="1"/>
  <c r="B2156" i="10"/>
  <c r="B2158" i="10" s="1"/>
  <c r="B2168" i="10" s="1"/>
  <c r="B2170" i="10" s="1"/>
  <c r="B2176" i="10" s="1"/>
  <c r="B2178" i="10" s="1"/>
  <c r="B2184" i="10" s="1"/>
  <c r="B2186" i="10" s="1"/>
  <c r="B2192" i="10" s="1"/>
  <c r="B2194" i="10" s="1"/>
  <c r="B2202" i="10" s="1"/>
  <c r="B2204" i="10" s="1"/>
  <c r="B2208" i="10" s="1"/>
  <c r="B2210" i="10" s="1"/>
  <c r="B2214" i="10" s="1"/>
  <c r="B2216" i="10" s="1"/>
  <c r="B2222" i="10" s="1"/>
  <c r="B2224" i="10" s="1"/>
  <c r="B2226" i="10" s="1"/>
  <c r="B2232" i="10" s="1"/>
  <c r="B2234" i="10" s="1"/>
  <c r="B2240" i="10" s="1"/>
  <c r="B2242" i="10" s="1"/>
  <c r="B2252" i="10" s="1"/>
  <c r="B2254" i="10" s="1"/>
  <c r="B2256" i="10" s="1"/>
  <c r="B2261" i="10" s="1"/>
  <c r="B2263" i="10" s="1"/>
  <c r="B2265" i="10" s="1"/>
  <c r="B2270" i="10" s="1"/>
  <c r="B2272" i="10" s="1"/>
  <c r="B2274" i="10" s="1"/>
  <c r="B2276" i="10" s="1"/>
  <c r="B2280" i="10" s="1"/>
  <c r="B2282" i="10" s="1"/>
  <c r="B2284" i="10" s="1"/>
  <c r="B2286" i="10" s="1"/>
  <c r="B2290" i="10" s="1"/>
  <c r="B2292" i="10" s="1"/>
  <c r="B2294" i="10" s="1"/>
  <c r="B2298" i="10" s="1"/>
  <c r="B2300" i="10" s="1"/>
  <c r="B2308" i="10" s="1"/>
  <c r="B2310" i="10" s="1"/>
  <c r="B2314" i="10" s="1"/>
  <c r="B2316" i="10" s="1"/>
  <c r="B2320" i="10" s="1"/>
  <c r="B2322" i="10" s="1"/>
  <c r="B2328" i="10" s="1"/>
  <c r="B2336" i="10" s="1"/>
  <c r="B2338" i="10" s="1"/>
  <c r="B2342" i="10" s="1"/>
  <c r="B2344" i="10" s="1"/>
  <c r="B2348" i="10" s="1"/>
  <c r="B2354" i="10" s="1"/>
  <c r="B2356" i="10" s="1"/>
  <c r="B2358" i="10" s="1"/>
  <c r="B2363" i="10" s="1"/>
  <c r="B2365" i="10" s="1"/>
  <c r="B2367" i="10" s="1"/>
  <c r="B2372" i="10" s="1"/>
  <c r="B2374" i="10" s="1"/>
  <c r="B2376" i="10" s="1"/>
  <c r="B2382" i="10" s="1"/>
  <c r="B2386" i="10" s="1"/>
  <c r="G2154" i="10"/>
  <c r="G2150" i="10"/>
  <c r="F2148" i="10"/>
  <c r="G2148" i="10" s="1"/>
  <c r="G2146" i="10"/>
  <c r="G2142" i="10"/>
  <c r="F2140" i="10"/>
  <c r="G2140" i="10" s="1"/>
  <c r="B2140" i="10"/>
  <c r="B2142" i="10" s="1"/>
  <c r="B2146" i="10" s="1"/>
  <c r="B2148" i="10" s="1"/>
  <c r="B2150" i="10" s="1"/>
  <c r="B2154" i="10" s="1"/>
  <c r="G2138" i="10"/>
  <c r="G2130" i="10"/>
  <c r="G2128" i="10"/>
  <c r="B2128" i="10"/>
  <c r="B2130" i="10" s="1"/>
  <c r="B2078" i="10"/>
  <c r="B2080" i="10" s="1"/>
  <c r="B2082" i="10" s="1"/>
  <c r="B2084" i="10" s="1"/>
  <c r="B2086" i="10" s="1"/>
  <c r="B2088" i="10" s="1"/>
  <c r="B2090" i="10" s="1"/>
  <c r="B2092" i="10" s="1"/>
  <c r="B2094" i="10" s="1"/>
  <c r="B2096" i="10" s="1"/>
  <c r="B2098" i="10" s="1"/>
  <c r="B2100" i="10" s="1"/>
  <c r="B2102" i="10" s="1"/>
  <c r="G2065" i="10"/>
  <c r="G2063" i="10"/>
  <c r="G2059" i="10"/>
  <c r="G2053" i="10"/>
  <c r="G2069" i="10" s="1"/>
  <c r="G2102" i="10" s="1"/>
  <c r="G2047" i="10"/>
  <c r="G2041" i="10"/>
  <c r="G2035" i="10"/>
  <c r="G2033" i="10"/>
  <c r="G2029" i="10"/>
  <c r="G2027" i="10"/>
  <c r="G2004" i="10"/>
  <c r="G2008" i="10" s="1"/>
  <c r="G2100" i="10" s="1"/>
  <c r="G1983" i="10"/>
  <c r="G1981" i="10"/>
  <c r="G1979" i="10"/>
  <c r="G1977" i="10"/>
  <c r="G1973" i="10"/>
  <c r="G1971" i="10"/>
  <c r="K1970" i="10"/>
  <c r="G1969" i="10"/>
  <c r="G1967" i="10"/>
  <c r="G1965" i="10"/>
  <c r="G1963" i="10"/>
  <c r="G1961" i="10"/>
  <c r="G1959" i="10"/>
  <c r="G1957" i="10"/>
  <c r="G1955" i="10"/>
  <c r="G1953" i="10"/>
  <c r="G1951" i="10"/>
  <c r="G1949" i="10"/>
  <c r="G1947" i="10"/>
  <c r="G1945" i="10"/>
  <c r="G1943" i="10"/>
  <c r="G1987" i="10" s="1"/>
  <c r="G2098" i="10" s="1"/>
  <c r="K1942" i="10"/>
  <c r="K1955" i="10" s="1"/>
  <c r="G1941" i="10"/>
  <c r="G1939" i="10"/>
  <c r="G1935" i="10"/>
  <c r="G1931" i="10"/>
  <c r="G1927" i="10"/>
  <c r="G1716" i="10"/>
  <c r="G1712" i="10"/>
  <c r="G1710" i="10"/>
  <c r="G1708" i="10"/>
  <c r="G1706" i="10"/>
  <c r="G1700" i="10"/>
  <c r="G1698" i="10"/>
  <c r="G1696" i="10"/>
  <c r="B1696" i="10"/>
  <c r="B1698" i="10" s="1"/>
  <c r="B1700" i="10" s="1"/>
  <c r="B1706" i="10" s="1"/>
  <c r="B1708" i="10" s="1"/>
  <c r="B1710" i="10" s="1"/>
  <c r="B1712" i="10" s="1"/>
  <c r="B1716" i="10" s="1"/>
  <c r="G1688" i="10"/>
  <c r="G1720" i="10" s="1"/>
  <c r="G2096" i="10" s="1"/>
  <c r="G1662" i="10"/>
  <c r="F1648" i="10"/>
  <c r="F1650" i="10" s="1"/>
  <c r="G1646" i="10"/>
  <c r="G1640" i="10"/>
  <c r="B1640" i="10"/>
  <c r="B1646" i="10" s="1"/>
  <c r="B1648" i="10" s="1"/>
  <c r="B1650" i="10" s="1"/>
  <c r="B1652" i="10" s="1"/>
  <c r="B1654" i="10" s="1"/>
  <c r="B1656" i="10" s="1"/>
  <c r="B1658" i="10" s="1"/>
  <c r="B1662" i="10" s="1"/>
  <c r="G1638" i="10"/>
  <c r="G1632" i="10"/>
  <c r="G1630" i="10"/>
  <c r="G1628" i="10"/>
  <c r="G1626" i="10"/>
  <c r="G1622" i="10"/>
  <c r="G1614" i="10"/>
  <c r="B1614" i="10"/>
  <c r="B1618" i="10" s="1"/>
  <c r="B1622" i="10" s="1"/>
  <c r="B1626" i="10" s="1"/>
  <c r="B1628" i="10" s="1"/>
  <c r="B1630" i="10" s="1"/>
  <c r="B1632" i="10" s="1"/>
  <c r="B1638" i="10" s="1"/>
  <c r="G1612" i="10"/>
  <c r="G1610" i="10"/>
  <c r="G1608" i="10"/>
  <c r="G1606" i="10"/>
  <c r="G1602" i="10"/>
  <c r="B1602" i="10"/>
  <c r="B1606" i="10" s="1"/>
  <c r="B1608" i="10" s="1"/>
  <c r="B1610" i="10" s="1"/>
  <c r="B1612" i="10" s="1"/>
  <c r="G1600" i="10"/>
  <c r="G1579" i="10"/>
  <c r="G1577" i="10"/>
  <c r="G1575" i="10"/>
  <c r="G1573" i="10"/>
  <c r="G1571" i="10"/>
  <c r="G1569" i="10"/>
  <c r="G1563" i="10"/>
  <c r="G1559" i="10"/>
  <c r="B1559" i="10"/>
  <c r="B1563" i="10" s="1"/>
  <c r="B1569" i="10" s="1"/>
  <c r="B1571" i="10" s="1"/>
  <c r="B1573" i="10" s="1"/>
  <c r="B1575" i="10" s="1"/>
  <c r="B1577" i="10" s="1"/>
  <c r="B1579" i="10" s="1"/>
  <c r="G1557" i="10"/>
  <c r="G1555" i="10"/>
  <c r="G1553" i="10"/>
  <c r="G1551" i="10"/>
  <c r="G1549" i="10"/>
  <c r="G1547" i="10"/>
  <c r="G1545" i="10"/>
  <c r="G1539" i="10"/>
  <c r="G1533" i="10"/>
  <c r="G1531" i="10"/>
  <c r="B1531" i="10"/>
  <c r="B1533" i="10" s="1"/>
  <c r="B1539" i="10" s="1"/>
  <c r="B1545" i="10" s="1"/>
  <c r="B1547" i="10" s="1"/>
  <c r="B1549" i="10" s="1"/>
  <c r="B1551" i="10" s="1"/>
  <c r="B1553" i="10" s="1"/>
  <c r="B1555" i="10" s="1"/>
  <c r="B1557" i="10" s="1"/>
  <c r="G1529" i="10"/>
  <c r="G1525" i="10"/>
  <c r="G1519" i="10"/>
  <c r="G1517" i="10"/>
  <c r="B1517" i="10"/>
  <c r="B1519" i="10" s="1"/>
  <c r="B1525" i="10" s="1"/>
  <c r="B1529" i="10" s="1"/>
  <c r="G1507" i="10"/>
  <c r="G1583" i="10" s="1"/>
  <c r="G2092" i="10" s="1"/>
  <c r="G1471" i="10"/>
  <c r="F1467" i="10"/>
  <c r="G1467" i="10" s="1"/>
  <c r="G1461" i="10"/>
  <c r="G1457" i="10"/>
  <c r="G1451" i="10"/>
  <c r="G1447" i="10"/>
  <c r="G1475" i="10" s="1"/>
  <c r="G2090" i="10" s="1"/>
  <c r="G1443" i="10"/>
  <c r="G1441" i="10"/>
  <c r="G1437" i="10"/>
  <c r="G1433" i="10"/>
  <c r="G1429" i="10"/>
  <c r="G1425" i="10"/>
  <c r="G1419" i="10"/>
  <c r="G1417" i="10"/>
  <c r="G1361" i="10"/>
  <c r="G1359" i="10"/>
  <c r="B1359" i="10"/>
  <c r="B1361" i="10" s="1"/>
  <c r="G1355" i="10"/>
  <c r="G1366" i="10" s="1"/>
  <c r="G2088" i="10" s="1"/>
  <c r="G1334" i="10"/>
  <c r="G1330" i="10"/>
  <c r="G1326" i="10"/>
  <c r="G1322" i="10"/>
  <c r="E1318" i="10"/>
  <c r="G1318" i="10" s="1"/>
  <c r="G1338" i="10" s="1"/>
  <c r="G2086" i="10" s="1"/>
  <c r="B1318" i="10"/>
  <c r="B1322" i="10" s="1"/>
  <c r="B1326" i="10" s="1"/>
  <c r="B1330" i="10" s="1"/>
  <c r="B1334" i="10" s="1"/>
  <c r="G1314" i="10"/>
  <c r="G1281" i="10"/>
  <c r="G1275" i="10"/>
  <c r="G1286" i="10" s="1"/>
  <c r="G2084" i="10" s="1"/>
  <c r="G1273" i="10"/>
  <c r="G1269" i="10"/>
  <c r="B1269" i="10"/>
  <c r="B1273" i="10" s="1"/>
  <c r="B1275" i="10" s="1"/>
  <c r="B1281" i="10" s="1"/>
  <c r="G1267" i="10"/>
  <c r="G1220" i="10"/>
  <c r="B1220" i="10"/>
  <c r="G1216" i="10"/>
  <c r="G1210" i="10"/>
  <c r="G1206" i="10"/>
  <c r="G1204" i="10"/>
  <c r="G1200" i="10"/>
  <c r="G1196" i="10"/>
  <c r="G1194" i="10"/>
  <c r="G1192" i="10"/>
  <c r="G1190" i="10"/>
  <c r="G1184" i="10"/>
  <c r="B1184" i="10"/>
  <c r="B1190" i="10" s="1"/>
  <c r="B1192" i="10" s="1"/>
  <c r="B1194" i="10" s="1"/>
  <c r="B1196" i="10" s="1"/>
  <c r="B1200" i="10" s="1"/>
  <c r="B1204" i="10" s="1"/>
  <c r="B1206" i="10" s="1"/>
  <c r="B1210" i="10" s="1"/>
  <c r="B1216" i="10" s="1"/>
  <c r="G1180" i="10"/>
  <c r="G1159" i="10"/>
  <c r="G1153" i="10"/>
  <c r="G1147" i="10"/>
  <c r="G1145" i="10"/>
  <c r="F1143" i="10"/>
  <c r="G1143" i="10" s="1"/>
  <c r="G1135" i="10"/>
  <c r="G1131" i="10"/>
  <c r="G1127" i="10"/>
  <c r="G1125" i="10"/>
  <c r="F1121" i="10"/>
  <c r="G1121" i="10" s="1"/>
  <c r="F1119" i="10"/>
  <c r="G1119" i="10" s="1"/>
  <c r="G1113" i="10"/>
  <c r="F1109" i="10"/>
  <c r="F1111" i="10" s="1"/>
  <c r="G1111" i="10" s="1"/>
  <c r="G1107" i="10"/>
  <c r="G1105" i="10"/>
  <c r="G1099" i="10"/>
  <c r="F1099" i="10"/>
  <c r="G1093" i="10"/>
  <c r="F1089" i="10"/>
  <c r="G1089" i="10" s="1"/>
  <c r="F1087" i="10"/>
  <c r="G1087" i="10" s="1"/>
  <c r="B1087" i="10"/>
  <c r="B1089" i="10" s="1"/>
  <c r="B1091" i="10" s="1"/>
  <c r="B1093" i="10" s="1"/>
  <c r="B1099" i="10" s="1"/>
  <c r="B1105" i="10" s="1"/>
  <c r="B1107" i="10" s="1"/>
  <c r="B1109" i="10" s="1"/>
  <c r="B1111" i="10" s="1"/>
  <c r="B1113" i="10" s="1"/>
  <c r="B1119" i="10" s="1"/>
  <c r="B1121" i="10" s="1"/>
  <c r="B1125" i="10" s="1"/>
  <c r="B1127" i="10" s="1"/>
  <c r="B1131" i="10" s="1"/>
  <c r="B1135" i="10" s="1"/>
  <c r="B1143" i="10" s="1"/>
  <c r="B1145" i="10" s="1"/>
  <c r="B1147" i="10" s="1"/>
  <c r="B1153" i="10" s="1"/>
  <c r="B1159" i="10" s="1"/>
  <c r="G1083" i="10"/>
  <c r="B1083" i="10"/>
  <c r="G1081" i="10"/>
  <c r="G1027" i="10"/>
  <c r="E1023" i="10"/>
  <c r="G1023" i="10" s="1"/>
  <c r="G1017" i="10"/>
  <c r="G1013" i="10"/>
  <c r="G1007" i="10"/>
  <c r="F983" i="10"/>
  <c r="F985" i="10" s="1"/>
  <c r="F981" i="10"/>
  <c r="G981" i="10" s="1"/>
  <c r="G979" i="10"/>
  <c r="G975" i="10"/>
  <c r="G973" i="10"/>
  <c r="G971" i="10"/>
  <c r="G969" i="10"/>
  <c r="G967" i="10"/>
  <c r="G965" i="10"/>
  <c r="G963" i="10"/>
  <c r="G961" i="10"/>
  <c r="G949" i="10"/>
  <c r="G947" i="10"/>
  <c r="F943" i="10"/>
  <c r="G941" i="10"/>
  <c r="G935" i="10"/>
  <c r="G933" i="10"/>
  <c r="G929" i="10"/>
  <c r="B917" i="10"/>
  <c r="B919" i="10" s="1"/>
  <c r="B921" i="10" s="1"/>
  <c r="B923" i="10" s="1"/>
  <c r="B925" i="10" s="1"/>
  <c r="B929" i="10" s="1"/>
  <c r="B933" i="10" s="1"/>
  <c r="B935" i="10" s="1"/>
  <c r="B941" i="10" s="1"/>
  <c r="B943" i="10" s="1"/>
  <c r="B945" i="10" s="1"/>
  <c r="B947" i="10" s="1"/>
  <c r="B949" i="10" s="1"/>
  <c r="B951" i="10" s="1"/>
  <c r="B953" i="10" s="1"/>
  <c r="B955" i="10" s="1"/>
  <c r="B957" i="10" s="1"/>
  <c r="B959" i="10" s="1"/>
  <c r="B961" i="10" s="1"/>
  <c r="B963" i="10" s="1"/>
  <c r="B965" i="10" s="1"/>
  <c r="B967" i="10" s="1"/>
  <c r="B969" i="10" s="1"/>
  <c r="B971" i="10" s="1"/>
  <c r="B973" i="10" s="1"/>
  <c r="B975" i="10" s="1"/>
  <c r="B977" i="10" s="1"/>
  <c r="B979" i="10" s="1"/>
  <c r="B981" i="10" s="1"/>
  <c r="B983" i="10" s="1"/>
  <c r="B985" i="10" s="1"/>
  <c r="B987" i="10" s="1"/>
  <c r="B989" i="10" s="1"/>
  <c r="B991" i="10" s="1"/>
  <c r="B993" i="10" s="1"/>
  <c r="B995" i="10" s="1"/>
  <c r="B997" i="10" s="1"/>
  <c r="B999" i="10" s="1"/>
  <c r="B1001" i="10" s="1"/>
  <c r="B1007" i="10" s="1"/>
  <c r="B1013" i="10" s="1"/>
  <c r="B1017" i="10" s="1"/>
  <c r="B1023" i="10" s="1"/>
  <c r="B1027" i="10" s="1"/>
  <c r="F911" i="10"/>
  <c r="F913" i="10" s="1"/>
  <c r="G909" i="10"/>
  <c r="G904" i="10"/>
  <c r="G898" i="10"/>
  <c r="G858" i="10"/>
  <c r="G856" i="10"/>
  <c r="G850" i="10"/>
  <c r="G846" i="10"/>
  <c r="G842" i="10"/>
  <c r="G838" i="10"/>
  <c r="G834" i="10"/>
  <c r="G830" i="10"/>
  <c r="G828" i="10"/>
  <c r="B828" i="10"/>
  <c r="B830" i="10" s="1"/>
  <c r="B834" i="10" s="1"/>
  <c r="B838" i="10" s="1"/>
  <c r="B842" i="10" s="1"/>
  <c r="B846" i="10" s="1"/>
  <c r="B850" i="10" s="1"/>
  <c r="B856" i="10" s="1"/>
  <c r="B858" i="10" s="1"/>
  <c r="G824" i="10"/>
  <c r="G862" i="10" s="1"/>
  <c r="G2076" i="10" s="1"/>
  <c r="G778" i="10"/>
  <c r="G776" i="10"/>
  <c r="G774" i="10"/>
  <c r="G772" i="10"/>
  <c r="G768" i="10"/>
  <c r="G766" i="10"/>
  <c r="G756" i="10"/>
  <c r="G754" i="10"/>
  <c r="G752" i="10"/>
  <c r="G750" i="10"/>
  <c r="G748" i="10"/>
  <c r="G746" i="10"/>
  <c r="G738" i="10"/>
  <c r="G736" i="10"/>
  <c r="G734" i="10"/>
  <c r="G732" i="10"/>
  <c r="G730" i="10"/>
  <c r="G728" i="10"/>
  <c r="G720" i="10"/>
  <c r="G714" i="10"/>
  <c r="G712" i="10"/>
  <c r="G710" i="10"/>
  <c r="G708" i="10"/>
  <c r="G704" i="10"/>
  <c r="G700" i="10"/>
  <c r="G696" i="10"/>
  <c r="G690" i="10"/>
  <c r="G688" i="10"/>
  <c r="G686" i="10"/>
  <c r="G684" i="10"/>
  <c r="G680" i="10"/>
  <c r="G676" i="10"/>
  <c r="G674" i="10"/>
  <c r="G672" i="10"/>
  <c r="G670" i="10"/>
  <c r="G666" i="10"/>
  <c r="G664" i="10"/>
  <c r="G662" i="10"/>
  <c r="G658" i="10"/>
  <c r="G656" i="10"/>
  <c r="G654" i="10"/>
  <c r="G652" i="10"/>
  <c r="G646" i="10"/>
  <c r="G644" i="10"/>
  <c r="G640" i="10"/>
  <c r="G638" i="10"/>
  <c r="G636" i="10"/>
  <c r="G632" i="10"/>
  <c r="G630" i="10"/>
  <c r="G626" i="10"/>
  <c r="G622" i="10"/>
  <c r="G618" i="10"/>
  <c r="G616" i="10"/>
  <c r="G612" i="10"/>
  <c r="G608" i="10"/>
  <c r="G600" i="10"/>
  <c r="G596" i="10"/>
  <c r="G592" i="10"/>
  <c r="G588" i="10"/>
  <c r="G582" i="10"/>
  <c r="G580" i="10"/>
  <c r="G566" i="10"/>
  <c r="G558" i="10"/>
  <c r="G556" i="10"/>
  <c r="G552" i="10"/>
  <c r="G550" i="10"/>
  <c r="G546" i="10"/>
  <c r="G542" i="10"/>
  <c r="G540" i="10"/>
  <c r="G536" i="10"/>
  <c r="G532" i="10"/>
  <c r="G520" i="10"/>
  <c r="G516" i="10"/>
  <c r="G512" i="10"/>
  <c r="G510" i="10"/>
  <c r="G494" i="10"/>
  <c r="G482" i="10"/>
  <c r="G480" i="10"/>
  <c r="G478" i="10"/>
  <c r="G474" i="10"/>
  <c r="G470" i="10"/>
  <c r="G468" i="10"/>
  <c r="G466" i="10"/>
  <c r="G464" i="10"/>
  <c r="G462" i="10"/>
  <c r="G460" i="10"/>
  <c r="G458" i="10"/>
  <c r="G456" i="10"/>
  <c r="G454" i="10"/>
  <c r="G452" i="10"/>
  <c r="G450" i="10"/>
  <c r="G448" i="10"/>
  <c r="G442" i="10"/>
  <c r="G440" i="10"/>
  <c r="G265" i="10"/>
  <c r="G263" i="10"/>
  <c r="G261" i="10"/>
  <c r="G256" i="10"/>
  <c r="G784" i="10" s="1"/>
  <c r="G3524" i="10" s="1"/>
  <c r="G253" i="10"/>
  <c r="G249" i="10"/>
  <c r="G245" i="10"/>
  <c r="G107" i="10"/>
  <c r="G91" i="10"/>
  <c r="G89" i="10"/>
  <c r="G85" i="10"/>
  <c r="G3518" i="9"/>
  <c r="G3511" i="9"/>
  <c r="G3512" i="9"/>
  <c r="G3513" i="9"/>
  <c r="G3514" i="9"/>
  <c r="F3514" i="9"/>
  <c r="F3512" i="9"/>
  <c r="G3487" i="9"/>
  <c r="G3489" i="9"/>
  <c r="F3489" i="9"/>
  <c r="F3487" i="9"/>
  <c r="F3506" i="9"/>
  <c r="F3504" i="9"/>
  <c r="F3424" i="9"/>
  <c r="F3422" i="9"/>
  <c r="F3440" i="9"/>
  <c r="F3438" i="9"/>
  <c r="F3448" i="9"/>
  <c r="F3446" i="9"/>
  <c r="F3464" i="9"/>
  <c r="F3462" i="9"/>
  <c r="G1441" i="9"/>
  <c r="G1443" i="9"/>
  <c r="E1318" i="9"/>
  <c r="E1023" i="9"/>
  <c r="G850" i="9"/>
  <c r="B828" i="9"/>
  <c r="B830" i="9" s="1"/>
  <c r="B834" i="9" s="1"/>
  <c r="B838" i="9" s="1"/>
  <c r="B842" i="9" s="1"/>
  <c r="B846" i="9" s="1"/>
  <c r="B850" i="9" s="1"/>
  <c r="B856" i="9" s="1"/>
  <c r="B858" i="9" s="1"/>
  <c r="G830" i="9"/>
  <c r="B3526" i="9"/>
  <c r="B3528" i="9" s="1"/>
  <c r="B3530" i="9" s="1"/>
  <c r="B3532" i="9" s="1"/>
  <c r="B3534" i="9" s="1"/>
  <c r="B2833" i="9"/>
  <c r="B2835" i="9" s="1"/>
  <c r="D3141" i="9"/>
  <c r="G3540" i="9"/>
  <c r="B2078" i="9"/>
  <c r="B2080" i="9" s="1"/>
  <c r="B2082" i="9" s="1"/>
  <c r="B2084" i="9" s="1"/>
  <c r="B2086" i="9" s="1"/>
  <c r="B2088" i="9" s="1"/>
  <c r="B2090" i="9" s="1"/>
  <c r="B2092" i="9" s="1"/>
  <c r="B2094" i="9" s="1"/>
  <c r="B2096" i="9" s="1"/>
  <c r="B2098" i="9" s="1"/>
  <c r="B2100" i="9" s="1"/>
  <c r="B2102" i="9" s="1"/>
  <c r="D3245" i="9"/>
  <c r="B3246" i="9"/>
  <c r="B3250" i="9" s="1"/>
  <c r="B3252" i="9" s="1"/>
  <c r="B3256" i="9" s="1"/>
  <c r="B3261" i="9" s="1"/>
  <c r="B3265" i="9" s="1"/>
  <c r="B3269" i="9" s="1"/>
  <c r="B3275" i="9" s="1"/>
  <c r="B3279" i="9" s="1"/>
  <c r="B3281" i="9" s="1"/>
  <c r="B3283" i="9" s="1"/>
  <c r="B3285" i="9" s="1"/>
  <c r="B3287" i="9" s="1"/>
  <c r="B3296" i="9" s="1"/>
  <c r="B3298" i="9" s="1"/>
  <c r="B3304" i="9" s="1"/>
  <c r="B3306" i="9" s="1"/>
  <c r="B3312" i="9" s="1"/>
  <c r="B3316" i="9" s="1"/>
  <c r="B3318" i="9" s="1"/>
  <c r="B3320" i="9" s="1"/>
  <c r="B3324" i="9" s="1"/>
  <c r="B3328" i="9" s="1"/>
  <c r="B3330" i="9" s="1"/>
  <c r="B3334" i="9" s="1"/>
  <c r="B3336" i="9" s="1"/>
  <c r="B3342" i="9" s="1"/>
  <c r="B3344" i="9" s="1"/>
  <c r="B3346" i="9" s="1"/>
  <c r="B3352" i="9" s="1"/>
  <c r="B3354" i="9" s="1"/>
  <c r="B3356" i="9" s="1"/>
  <c r="B3358" i="9" s="1"/>
  <c r="B3362" i="9" s="1"/>
  <c r="B3364" i="9" s="1"/>
  <c r="B3366" i="9" s="1"/>
  <c r="E3306" i="9"/>
  <c r="G3306" i="9" s="1"/>
  <c r="E3312" i="9"/>
  <c r="G3312" i="9" s="1"/>
  <c r="B1092" i="11" l="1"/>
  <c r="B1098" i="11" s="1"/>
  <c r="B1104" i="11" s="1"/>
  <c r="B1106" i="11" s="1"/>
  <c r="B1108" i="11" s="1"/>
  <c r="B1110" i="11" s="1"/>
  <c r="B1112" i="11" s="1"/>
  <c r="B1118" i="11" s="1"/>
  <c r="B1120" i="11" s="1"/>
  <c r="B1124" i="11" s="1"/>
  <c r="B1126" i="11" s="1"/>
  <c r="B1130" i="11" s="1"/>
  <c r="B1134" i="11" s="1"/>
  <c r="B1142" i="11" s="1"/>
  <c r="B1144" i="11" s="1"/>
  <c r="B1146" i="11" s="1"/>
  <c r="B1152" i="11" s="1"/>
  <c r="B1158" i="11" s="1"/>
  <c r="B826" i="11"/>
  <c r="B830" i="11" s="1"/>
  <c r="B834" i="11" s="1"/>
  <c r="B838" i="11" s="1"/>
  <c r="B842" i="11" s="1"/>
  <c r="B848" i="11" s="1"/>
  <c r="B850" i="11" s="1"/>
  <c r="E3209" i="11"/>
  <c r="G3209" i="11" s="1"/>
  <c r="B2681" i="11"/>
  <c r="B2685" i="11" s="1"/>
  <c r="B924" i="11"/>
  <c r="B928" i="11" s="1"/>
  <c r="B932" i="11" s="1"/>
  <c r="B934" i="11" s="1"/>
  <c r="B940" i="11" s="1"/>
  <c r="B942" i="11" s="1"/>
  <c r="B944" i="11" s="1"/>
  <c r="B946" i="11" s="1"/>
  <c r="B948" i="11" s="1"/>
  <c r="B950" i="11" s="1"/>
  <c r="B952" i="11" s="1"/>
  <c r="B954" i="11" s="1"/>
  <c r="B956" i="11" s="1"/>
  <c r="B958" i="11" s="1"/>
  <c r="B960" i="11" s="1"/>
  <c r="B962" i="11" s="1"/>
  <c r="B964" i="11" s="1"/>
  <c r="B966" i="11" s="1"/>
  <c r="B968" i="11" s="1"/>
  <c r="B970" i="11" s="1"/>
  <c r="B972" i="11" s="1"/>
  <c r="B974" i="11" s="1"/>
  <c r="B976" i="11" s="1"/>
  <c r="B978" i="11" s="1"/>
  <c r="B980" i="11" s="1"/>
  <c r="B982" i="11" s="1"/>
  <c r="B984" i="11" s="1"/>
  <c r="B986" i="11" s="1"/>
  <c r="B988" i="11" s="1"/>
  <c r="B990" i="11" s="1"/>
  <c r="B992" i="11" s="1"/>
  <c r="B994" i="11" s="1"/>
  <c r="B996" i="11" s="1"/>
  <c r="B998" i="11" s="1"/>
  <c r="B1000" i="11" s="1"/>
  <c r="B1006" i="11" s="1"/>
  <c r="B1012" i="11" s="1"/>
  <c r="B1016" i="11" s="1"/>
  <c r="B1022" i="11" s="1"/>
  <c r="B1026" i="11" s="1"/>
  <c r="B2344" i="11"/>
  <c r="B2346" i="11" s="1"/>
  <c r="B2348" i="11" s="1"/>
  <c r="B2352" i="11" s="1"/>
  <c r="B2354" i="11" s="1"/>
  <c r="B2356" i="11" s="1"/>
  <c r="B2362" i="11" s="1"/>
  <c r="B2366" i="11" s="1"/>
  <c r="B2617" i="11"/>
  <c r="B2621" i="11" s="1"/>
  <c r="B2788" i="11"/>
  <c r="G3309" i="11"/>
  <c r="G3347" i="11" s="1"/>
  <c r="G3363" i="11" s="1"/>
  <c r="G2298" i="11"/>
  <c r="G1577" i="11"/>
  <c r="G1557" i="11"/>
  <c r="G1336" i="11"/>
  <c r="G2074" i="11" s="1"/>
  <c r="G1363" i="11"/>
  <c r="G2076" i="11" s="1"/>
  <c r="G1284" i="11"/>
  <c r="G2072" i="11" s="1"/>
  <c r="G3027" i="11"/>
  <c r="G3264" i="11" s="1"/>
  <c r="G854" i="11"/>
  <c r="G2064" i="11" s="1"/>
  <c r="G1718" i="11"/>
  <c r="G2084" i="11" s="1"/>
  <c r="G2164" i="11"/>
  <c r="G2057" i="11"/>
  <c r="G2090" i="11" s="1"/>
  <c r="G778" i="11"/>
  <c r="G3353" i="11" s="1"/>
  <c r="G2172" i="11"/>
  <c r="G2174" i="11"/>
  <c r="G2625" i="11"/>
  <c r="G2798" i="11" s="1"/>
  <c r="G2689" i="11"/>
  <c r="G2800" i="11" s="1"/>
  <c r="G1646" i="11"/>
  <c r="G2792" i="11"/>
  <c r="G2802" i="11" s="1"/>
  <c r="G982" i="11"/>
  <c r="G1975" i="11"/>
  <c r="G2086" i="11" s="1"/>
  <c r="G906" i="11"/>
  <c r="G1223" i="11"/>
  <c r="G2070" i="11" s="1"/>
  <c r="G1472" i="11"/>
  <c r="G2078" i="11" s="1"/>
  <c r="G2196" i="11"/>
  <c r="G980" i="11"/>
  <c r="G1108" i="11"/>
  <c r="G1162" i="11" s="1"/>
  <c r="G2068" i="11" s="1"/>
  <c r="G3033" i="11"/>
  <c r="G942" i="11"/>
  <c r="G904" i="11"/>
  <c r="G3113" i="11"/>
  <c r="G983" i="10"/>
  <c r="G943" i="10"/>
  <c r="F945" i="10"/>
  <c r="F987" i="10"/>
  <c r="G985" i="10"/>
  <c r="G2719" i="10"/>
  <c r="G2833" i="10" s="1"/>
  <c r="G1163" i="10"/>
  <c r="G2080" i="10" s="1"/>
  <c r="G2651" i="10"/>
  <c r="G2831" i="10" s="1"/>
  <c r="G2838" i="10" s="1"/>
  <c r="G3530" i="10" s="1"/>
  <c r="G1648" i="10"/>
  <c r="G3146" i="10"/>
  <c r="G2208" i="10"/>
  <c r="G2390" i="10" s="1"/>
  <c r="G3528" i="10" s="1"/>
  <c r="G3518" i="10"/>
  <c r="G3534" i="10" s="1"/>
  <c r="G1109" i="10"/>
  <c r="G2184" i="10"/>
  <c r="G2823" i="10"/>
  <c r="G2835" i="10" s="1"/>
  <c r="E3067" i="10"/>
  <c r="G3067" i="10" s="1"/>
  <c r="E3256" i="10"/>
  <c r="G3256" i="10" s="1"/>
  <c r="F1652" i="10"/>
  <c r="G1650" i="10"/>
  <c r="F915" i="10"/>
  <c r="G913" i="10"/>
  <c r="G1224" i="10"/>
  <c r="G2082" i="10" s="1"/>
  <c r="G3061" i="10"/>
  <c r="G3227" i="10" s="1"/>
  <c r="G3403" i="10" s="1"/>
  <c r="G3250" i="10"/>
  <c r="G911" i="10"/>
  <c r="E3364" i="10"/>
  <c r="E3370" i="10" s="1"/>
  <c r="G3370" i="10" s="1"/>
  <c r="G3362" i="10"/>
  <c r="B3061" i="9"/>
  <c r="B3063" i="9" s="1"/>
  <c r="B3067" i="9" s="1"/>
  <c r="B3071" i="9" s="1"/>
  <c r="B3075" i="9" s="1"/>
  <c r="B3080" i="9" s="1"/>
  <c r="B3084" i="9" s="1"/>
  <c r="B3090" i="9" s="1"/>
  <c r="B3092" i="9" s="1"/>
  <c r="B3094" i="9" s="1"/>
  <c r="B3096" i="9" s="1"/>
  <c r="B3100" i="9" s="1"/>
  <c r="B3102" i="9" s="1"/>
  <c r="B3104" i="9" s="1"/>
  <c r="B3106" i="9" s="1"/>
  <c r="B3108" i="9" s="1"/>
  <c r="B3110" i="9" s="1"/>
  <c r="B3112" i="9" s="1"/>
  <c r="B3114" i="9" s="1"/>
  <c r="B3116" i="9" s="1"/>
  <c r="B3118" i="9" s="1"/>
  <c r="B3125" i="9" s="1"/>
  <c r="B3129" i="9" s="1"/>
  <c r="B3133" i="9" s="1"/>
  <c r="D3056" i="9"/>
  <c r="B2413" i="9"/>
  <c r="B2417" i="9" s="1"/>
  <c r="B2419" i="9" s="1"/>
  <c r="B2421" i="9" s="1"/>
  <c r="B2423" i="9" s="1"/>
  <c r="B2427" i="9" s="1"/>
  <c r="B2429" i="9" s="1"/>
  <c r="B2431" i="9" s="1"/>
  <c r="B2433" i="9" s="1"/>
  <c r="B2437" i="9" s="1"/>
  <c r="B2443" i="9" s="1"/>
  <c r="B2445" i="9" s="1"/>
  <c r="B2447" i="9" s="1"/>
  <c r="B2449" i="9" s="1"/>
  <c r="B2451" i="9" s="1"/>
  <c r="B2453" i="9" s="1"/>
  <c r="B2457" i="9" s="1"/>
  <c r="B2459" i="9" s="1"/>
  <c r="B2461" i="9" s="1"/>
  <c r="B2463" i="9" s="1"/>
  <c r="B2465" i="9" s="1"/>
  <c r="B2467" i="9" s="1"/>
  <c r="B2469" i="9" s="1"/>
  <c r="B2471" i="9" s="1"/>
  <c r="B2473" i="9" s="1"/>
  <c r="B2479" i="9" s="1"/>
  <c r="B2481" i="9" s="1"/>
  <c r="B2483" i="9" s="1"/>
  <c r="B2485" i="9" s="1"/>
  <c r="B2487" i="9" s="1"/>
  <c r="B2489" i="9" s="1"/>
  <c r="B2491" i="9" s="1"/>
  <c r="B2493" i="9" s="1"/>
  <c r="B2495" i="9" s="1"/>
  <c r="B2499" i="9" s="1"/>
  <c r="B2501" i="9" s="1"/>
  <c r="B2503" i="9" s="1"/>
  <c r="B2505" i="9" s="1"/>
  <c r="B2507" i="9" s="1"/>
  <c r="B2509" i="9" s="1"/>
  <c r="B2511" i="9" s="1"/>
  <c r="B2515" i="9" s="1"/>
  <c r="B2519" i="9" s="1"/>
  <c r="B2521" i="9" s="1"/>
  <c r="B2523" i="9" s="1"/>
  <c r="B2527" i="9" s="1"/>
  <c r="B2529" i="9" s="1"/>
  <c r="B2531" i="9" s="1"/>
  <c r="B2539" i="9" s="1"/>
  <c r="B2543" i="9" s="1"/>
  <c r="B2547" i="9" s="1"/>
  <c r="B2549" i="9" s="1"/>
  <c r="B2553" i="9" s="1"/>
  <c r="B2555" i="9" s="1"/>
  <c r="B2557" i="9" s="1"/>
  <c r="B2565" i="9" s="1"/>
  <c r="B2567" i="9" s="1"/>
  <c r="B2569" i="9" s="1"/>
  <c r="B2575" i="9" s="1"/>
  <c r="B2577" i="9" s="1"/>
  <c r="B2581" i="9" s="1"/>
  <c r="B2583" i="9" s="1"/>
  <c r="B2589" i="9" s="1"/>
  <c r="B2591" i="9" s="1"/>
  <c r="B2593" i="9" s="1"/>
  <c r="B2595" i="9" s="1"/>
  <c r="B2599" i="9" s="1"/>
  <c r="B2601" i="9" s="1"/>
  <c r="B2603" i="9" s="1"/>
  <c r="B2605" i="9" s="1"/>
  <c r="B2607" i="9" s="1"/>
  <c r="B2609" i="9" s="1"/>
  <c r="B2613" i="9" s="1"/>
  <c r="B2615" i="9" s="1"/>
  <c r="B2617" i="9" s="1"/>
  <c r="B2619" i="9" s="1"/>
  <c r="B2623" i="9" s="1"/>
  <c r="B2625" i="9" s="1"/>
  <c r="B2629" i="9" s="1"/>
  <c r="B2633" i="9" s="1"/>
  <c r="B2635" i="9" s="1"/>
  <c r="B2639" i="9" s="1"/>
  <c r="B2643" i="9" s="1"/>
  <c r="B2647" i="9" s="1"/>
  <c r="B2669" i="9" s="1"/>
  <c r="B2673" i="9" s="1"/>
  <c r="B2675" i="9" s="1"/>
  <c r="B2679" i="9" s="1"/>
  <c r="B2681" i="9" s="1"/>
  <c r="B2683" i="9" s="1"/>
  <c r="B2687" i="9" s="1"/>
  <c r="B2689" i="9" s="1"/>
  <c r="B2691" i="9" s="1"/>
  <c r="B2695" i="9" s="1"/>
  <c r="B2697" i="9" s="1"/>
  <c r="B2699" i="9" s="1"/>
  <c r="B2701" i="9" s="1"/>
  <c r="B2703" i="9" s="1"/>
  <c r="B2707" i="9" s="1"/>
  <c r="B2711" i="9" s="1"/>
  <c r="B2715" i="9" s="1"/>
  <c r="B2735" i="9" s="1"/>
  <c r="B2741" i="9" s="1"/>
  <c r="B2743" i="9" s="1"/>
  <c r="B2745" i="9" s="1"/>
  <c r="B2747" i="9" s="1"/>
  <c r="B2749" i="9" s="1"/>
  <c r="B2751" i="9" s="1"/>
  <c r="B2753" i="9" s="1"/>
  <c r="B2755" i="9" s="1"/>
  <c r="B2761" i="9" s="1"/>
  <c r="B2763" i="9" s="1"/>
  <c r="B2765" i="9" s="1"/>
  <c r="B2767" i="9" s="1"/>
  <c r="B2771" i="9" s="1"/>
  <c r="B2775" i="9" s="1"/>
  <c r="B2781" i="9" s="1"/>
  <c r="B2783" i="9" s="1"/>
  <c r="B2785" i="9" s="1"/>
  <c r="B2787" i="9" s="1"/>
  <c r="B2789" i="9" s="1"/>
  <c r="B2793" i="9" s="1"/>
  <c r="B2795" i="9" s="1"/>
  <c r="B2797" i="9" s="1"/>
  <c r="B2799" i="9" s="1"/>
  <c r="B2803" i="9" s="1"/>
  <c r="B2807" i="9" s="1"/>
  <c r="B2811" i="9" s="1"/>
  <c r="B2815" i="9" s="1"/>
  <c r="B2819" i="9" s="1"/>
  <c r="F2358" i="9"/>
  <c r="G2358" i="9" s="1"/>
  <c r="F2356" i="9"/>
  <c r="G2356" i="9" s="1"/>
  <c r="F2376" i="9"/>
  <c r="G2376" i="9" s="1"/>
  <c r="F2374" i="9"/>
  <c r="G2374" i="9" s="1"/>
  <c r="F2367" i="9"/>
  <c r="G2367" i="9" s="1"/>
  <c r="F2365" i="9"/>
  <c r="G2365" i="9" s="1"/>
  <c r="B2140" i="9"/>
  <c r="B2142" i="9" s="1"/>
  <c r="B2146" i="9" s="1"/>
  <c r="B2148" i="9" s="1"/>
  <c r="B2150" i="9" s="1"/>
  <c r="B2154" i="9" s="1"/>
  <c r="B2156" i="9" s="1"/>
  <c r="B2158" i="9" s="1"/>
  <c r="B2168" i="9" s="1"/>
  <c r="B2170" i="9" s="1"/>
  <c r="B2176" i="9" s="1"/>
  <c r="B2178" i="9" s="1"/>
  <c r="B2184" i="9" s="1"/>
  <c r="B2186" i="9" s="1"/>
  <c r="B2192" i="9" s="1"/>
  <c r="B2194" i="9" s="1"/>
  <c r="B2202" i="9" s="1"/>
  <c r="B2204" i="9" s="1"/>
  <c r="B2208" i="9" s="1"/>
  <c r="B2210" i="9" s="1"/>
  <c r="B2214" i="9" s="1"/>
  <c r="B2216" i="9" s="1"/>
  <c r="B2222" i="9" s="1"/>
  <c r="B2224" i="9" s="1"/>
  <c r="B2226" i="9" s="1"/>
  <c r="B2232" i="9" s="1"/>
  <c r="B2234" i="9" s="1"/>
  <c r="B2240" i="9" s="1"/>
  <c r="B2242" i="9" s="1"/>
  <c r="B2252" i="9" s="1"/>
  <c r="B2254" i="9" s="1"/>
  <c r="B2256" i="9" s="1"/>
  <c r="B2261" i="9" s="1"/>
  <c r="B2263" i="9" s="1"/>
  <c r="B2265" i="9" s="1"/>
  <c r="B2270" i="9" s="1"/>
  <c r="B2272" i="9" s="1"/>
  <c r="B2274" i="9" s="1"/>
  <c r="B2276" i="9" s="1"/>
  <c r="B2280" i="9" s="1"/>
  <c r="B2282" i="9" s="1"/>
  <c r="B2284" i="9" s="1"/>
  <c r="B2286" i="9" s="1"/>
  <c r="B2290" i="9" s="1"/>
  <c r="B2292" i="9" s="1"/>
  <c r="B2294" i="9" s="1"/>
  <c r="B2298" i="9" s="1"/>
  <c r="B2300" i="9" s="1"/>
  <c r="B2308" i="9" s="1"/>
  <c r="B2310" i="9" s="1"/>
  <c r="B2314" i="9" s="1"/>
  <c r="B2316" i="9" s="1"/>
  <c r="B2320" i="9" s="1"/>
  <c r="B2322" i="9" s="1"/>
  <c r="B2328" i="9" s="1"/>
  <c r="B2336" i="9" s="1"/>
  <c r="B2338" i="9" s="1"/>
  <c r="B2342" i="9" s="1"/>
  <c r="B2344" i="9" s="1"/>
  <c r="B2348" i="9" s="1"/>
  <c r="B2354" i="9" s="1"/>
  <c r="B2356" i="9" s="1"/>
  <c r="B2358" i="9" s="1"/>
  <c r="B2363" i="9" s="1"/>
  <c r="B2365" i="9" s="1"/>
  <c r="B2367" i="9" s="1"/>
  <c r="B2372" i="9" s="1"/>
  <c r="B2374" i="9" s="1"/>
  <c r="B2376" i="9" s="1"/>
  <c r="B2382" i="9" s="1"/>
  <c r="B2386" i="9" s="1"/>
  <c r="B2128" i="9"/>
  <c r="B2130" i="9" s="1"/>
  <c r="B1318" i="9"/>
  <c r="B1322" i="9" s="1"/>
  <c r="B1326" i="9" s="1"/>
  <c r="B1330" i="9" s="1"/>
  <c r="B1334" i="9" s="1"/>
  <c r="B1696" i="9"/>
  <c r="B1698" i="9" s="1"/>
  <c r="B1700" i="9" s="1"/>
  <c r="B1706" i="9" s="1"/>
  <c r="B1708" i="9" s="1"/>
  <c r="B1710" i="9" s="1"/>
  <c r="B1712" i="9" s="1"/>
  <c r="B1716" i="9" s="1"/>
  <c r="B1602" i="9"/>
  <c r="B1606" i="9" s="1"/>
  <c r="B1608" i="9" s="1"/>
  <c r="B1610" i="9" s="1"/>
  <c r="B1612" i="9" s="1"/>
  <c r="B1614" i="9" s="1"/>
  <c r="B1618" i="9" s="1"/>
  <c r="B1622" i="9" s="1"/>
  <c r="B1626" i="9" s="1"/>
  <c r="B1628" i="9" s="1"/>
  <c r="B1630" i="9" s="1"/>
  <c r="B1632" i="9" s="1"/>
  <c r="B1638" i="9" s="1"/>
  <c r="B1640" i="9" s="1"/>
  <c r="B1646" i="9" s="1"/>
  <c r="B1648" i="9" s="1"/>
  <c r="B1650" i="9" s="1"/>
  <c r="B1652" i="9" s="1"/>
  <c r="B1654" i="9" s="1"/>
  <c r="B1656" i="9" s="1"/>
  <c r="B1658" i="9" s="1"/>
  <c r="B1662" i="9" s="1"/>
  <c r="B1517" i="9"/>
  <c r="B1519" i="9" s="1"/>
  <c r="B1525" i="9" s="1"/>
  <c r="B1529" i="9" s="1"/>
  <c r="B1531" i="9" s="1"/>
  <c r="B1533" i="9" s="1"/>
  <c r="B1539" i="9" s="1"/>
  <c r="B1545" i="9" s="1"/>
  <c r="B1547" i="9" s="1"/>
  <c r="B1549" i="9" s="1"/>
  <c r="B1551" i="9" s="1"/>
  <c r="B1553" i="9" s="1"/>
  <c r="B1555" i="9" s="1"/>
  <c r="B1557" i="9" s="1"/>
  <c r="B1559" i="9" s="1"/>
  <c r="B1563" i="9" s="1"/>
  <c r="B1569" i="9" s="1"/>
  <c r="B1571" i="9" s="1"/>
  <c r="B1573" i="9" s="1"/>
  <c r="B1575" i="9" s="1"/>
  <c r="B1577" i="9" s="1"/>
  <c r="B1579" i="9" s="1"/>
  <c r="B1359" i="9"/>
  <c r="B1361" i="9" s="1"/>
  <c r="B1269" i="9"/>
  <c r="B1273" i="9" s="1"/>
  <c r="B1275" i="9" s="1"/>
  <c r="B1281" i="9" s="1"/>
  <c r="B1184" i="9"/>
  <c r="B1190" i="9" s="1"/>
  <c r="B1192" i="9" s="1"/>
  <c r="B1194" i="9" s="1"/>
  <c r="B1196" i="9" s="1"/>
  <c r="B1200" i="9" s="1"/>
  <c r="B1204" i="9" s="1"/>
  <c r="B1206" i="9" s="1"/>
  <c r="B1210" i="9" s="1"/>
  <c r="B1216" i="9" s="1"/>
  <c r="B1220" i="9" s="1"/>
  <c r="B1083" i="9"/>
  <c r="B1087" i="9" s="1"/>
  <c r="B1089" i="9" s="1"/>
  <c r="B1091" i="9" s="1"/>
  <c r="B1093" i="9" s="1"/>
  <c r="B1099" i="9" s="1"/>
  <c r="B1105" i="9" s="1"/>
  <c r="B1107" i="9" s="1"/>
  <c r="B1109" i="9" s="1"/>
  <c r="B1111" i="9" s="1"/>
  <c r="B1113" i="9" s="1"/>
  <c r="B1119" i="9" s="1"/>
  <c r="B1121" i="9" s="1"/>
  <c r="B1125" i="9" s="1"/>
  <c r="B1127" i="9" s="1"/>
  <c r="B1131" i="9" s="1"/>
  <c r="B1135" i="9" s="1"/>
  <c r="B1143" i="9" s="1"/>
  <c r="B1145" i="9" s="1"/>
  <c r="B1147" i="9" s="1"/>
  <c r="B1153" i="9" s="1"/>
  <c r="B1159" i="9" s="1"/>
  <c r="B917" i="9"/>
  <c r="B919" i="9" s="1"/>
  <c r="B921" i="9" s="1"/>
  <c r="B923" i="9" s="1"/>
  <c r="B925" i="9" s="1"/>
  <c r="B929" i="9" s="1"/>
  <c r="B933" i="9" s="1"/>
  <c r="B935" i="9" s="1"/>
  <c r="B941" i="9" s="1"/>
  <c r="B943" i="9" s="1"/>
  <c r="B945" i="9" s="1"/>
  <c r="B947" i="9" s="1"/>
  <c r="B949" i="9" s="1"/>
  <c r="B951" i="9" s="1"/>
  <c r="B953" i="9" s="1"/>
  <c r="B955" i="9" s="1"/>
  <c r="B957" i="9" s="1"/>
  <c r="B959" i="9" s="1"/>
  <c r="B961" i="9" s="1"/>
  <c r="B963" i="9" s="1"/>
  <c r="B965" i="9" s="1"/>
  <c r="B967" i="9" s="1"/>
  <c r="B969" i="9" s="1"/>
  <c r="B971" i="9" s="1"/>
  <c r="B973" i="9" s="1"/>
  <c r="B975" i="9" s="1"/>
  <c r="B977" i="9" s="1"/>
  <c r="B979" i="9" s="1"/>
  <c r="B981" i="9" s="1"/>
  <c r="B983" i="9" s="1"/>
  <c r="B985" i="9" s="1"/>
  <c r="B987" i="9" s="1"/>
  <c r="B989" i="9" s="1"/>
  <c r="B991" i="9" s="1"/>
  <c r="B993" i="9" s="1"/>
  <c r="B995" i="9" s="1"/>
  <c r="B997" i="9" s="1"/>
  <c r="B999" i="9" s="1"/>
  <c r="B1001" i="9" s="1"/>
  <c r="B1007" i="9" s="1"/>
  <c r="B1013" i="9" s="1"/>
  <c r="B1017" i="9" s="1"/>
  <c r="B1023" i="9" s="1"/>
  <c r="B1027" i="9" s="1"/>
  <c r="G3392" i="9"/>
  <c r="G3390" i="9"/>
  <c r="G3387" i="9"/>
  <c r="G3386" i="9"/>
  <c r="G3385" i="9"/>
  <c r="G3374" i="9"/>
  <c r="E3362" i="9"/>
  <c r="G1581" i="11" l="1"/>
  <c r="G2080" i="11" s="1"/>
  <c r="G3270" i="11"/>
  <c r="G3272" i="11" s="1"/>
  <c r="G3361" i="11" s="1"/>
  <c r="G952" i="11"/>
  <c r="G2804" i="11"/>
  <c r="G3359" i="11" s="1"/>
  <c r="G950" i="11"/>
  <c r="G2370" i="11"/>
  <c r="G3357" i="11" s="1"/>
  <c r="G1648" i="11"/>
  <c r="G908" i="11"/>
  <c r="G954" i="11"/>
  <c r="G984" i="11"/>
  <c r="G915" i="10"/>
  <c r="F917" i="10"/>
  <c r="G945" i="10"/>
  <c r="F951" i="10"/>
  <c r="E3369" i="10"/>
  <c r="G3369" i="10" s="1"/>
  <c r="G3397" i="10"/>
  <c r="G3405" i="10" s="1"/>
  <c r="G3407" i="10" s="1"/>
  <c r="G3532" i="10" s="1"/>
  <c r="G1652" i="10"/>
  <c r="F1654" i="10"/>
  <c r="G987" i="10"/>
  <c r="F989" i="10"/>
  <c r="G3362" i="9"/>
  <c r="E3364" i="9"/>
  <c r="E3370" i="9" s="1"/>
  <c r="G3370" i="9" s="1"/>
  <c r="G958" i="11" l="1"/>
  <c r="G956" i="11"/>
  <c r="G986" i="11"/>
  <c r="G910" i="11"/>
  <c r="G1650" i="11"/>
  <c r="F991" i="10"/>
  <c r="G989" i="10"/>
  <c r="G1654" i="10"/>
  <c r="F1656" i="10"/>
  <c r="F953" i="10"/>
  <c r="G951" i="10"/>
  <c r="G917" i="10"/>
  <c r="F919" i="10"/>
  <c r="E3369" i="9"/>
  <c r="G3369" i="9" s="1"/>
  <c r="G3118" i="9"/>
  <c r="G3114" i="9"/>
  <c r="G3108" i="9"/>
  <c r="G3102" i="9"/>
  <c r="G3092" i="9"/>
  <c r="G3090" i="9"/>
  <c r="E3061" i="9"/>
  <c r="G1507" i="9"/>
  <c r="G912" i="11" l="1"/>
  <c r="G1652" i="11"/>
  <c r="G988" i="11"/>
  <c r="G919" i="10"/>
  <c r="F921" i="10"/>
  <c r="G953" i="10"/>
  <c r="F955" i="10"/>
  <c r="G1656" i="10"/>
  <c r="F1658" i="10"/>
  <c r="G1658" i="10" s="1"/>
  <c r="G1666" i="10" s="1"/>
  <c r="G2094" i="10" s="1"/>
  <c r="G991" i="10"/>
  <c r="F993" i="10"/>
  <c r="G2819" i="9"/>
  <c r="G2815" i="9"/>
  <c r="G2811" i="9"/>
  <c r="G2807" i="9"/>
  <c r="G2803" i="9"/>
  <c r="G2797" i="9"/>
  <c r="G2795" i="9"/>
  <c r="G2793" i="9"/>
  <c r="G2799" i="9"/>
  <c r="G2789" i="9"/>
  <c r="G2785" i="9"/>
  <c r="G2783" i="9"/>
  <c r="G2781" i="9"/>
  <c r="G2787" i="9"/>
  <c r="G2771" i="9"/>
  <c r="G2767" i="9"/>
  <c r="G2765" i="9"/>
  <c r="G2763" i="9"/>
  <c r="G2761" i="9"/>
  <c r="G2755" i="9"/>
  <c r="G2753" i="9"/>
  <c r="G2751" i="9"/>
  <c r="G2749" i="9"/>
  <c r="G2747" i="9"/>
  <c r="G2745" i="9"/>
  <c r="G2743" i="9"/>
  <c r="G2741" i="9"/>
  <c r="G2735" i="9"/>
  <c r="G2733" i="9"/>
  <c r="F2775" i="9"/>
  <c r="G2775" i="9" s="1"/>
  <c r="G2715" i="9"/>
  <c r="G2711" i="9"/>
  <c r="G2707" i="9"/>
  <c r="G2703" i="9"/>
  <c r="G2701" i="9"/>
  <c r="G2699" i="9"/>
  <c r="G2697" i="9"/>
  <c r="G2695" i="9"/>
  <c r="G2691" i="9"/>
  <c r="G2689" i="9"/>
  <c r="G2687" i="9"/>
  <c r="G2683" i="9"/>
  <c r="G2681" i="9"/>
  <c r="G2679" i="9"/>
  <c r="G2675" i="9"/>
  <c r="G2673" i="9"/>
  <c r="G2669" i="9"/>
  <c r="G2667" i="9"/>
  <c r="G474" i="9"/>
  <c r="G990" i="11" l="1"/>
  <c r="G1656" i="11"/>
  <c r="G1654" i="11"/>
  <c r="G914" i="11"/>
  <c r="F957" i="10"/>
  <c r="G955" i="10"/>
  <c r="F995" i="10"/>
  <c r="G993" i="10"/>
  <c r="F923" i="10"/>
  <c r="G921" i="10"/>
  <c r="G2719" i="9"/>
  <c r="G2833" i="9" s="1"/>
  <c r="G2823" i="9"/>
  <c r="G2835" i="9" s="1"/>
  <c r="G933" i="9"/>
  <c r="G1322" i="9"/>
  <c r="G1318" i="9"/>
  <c r="G1419" i="9"/>
  <c r="G1451" i="9"/>
  <c r="G1447" i="9"/>
  <c r="G3480" i="9"/>
  <c r="G3478" i="9"/>
  <c r="G3470" i="9"/>
  <c r="G3462" i="9"/>
  <c r="G3446" i="9"/>
  <c r="G3424" i="9"/>
  <c r="G3422" i="9"/>
  <c r="G1664" i="11" l="1"/>
  <c r="G2082" i="11" s="1"/>
  <c r="G918" i="11"/>
  <c r="G916" i="11"/>
  <c r="G992" i="11"/>
  <c r="F925" i="10"/>
  <c r="G925" i="10" s="1"/>
  <c r="G923" i="10"/>
  <c r="F999" i="10"/>
  <c r="G995" i="10"/>
  <c r="F959" i="10"/>
  <c r="G959" i="10" s="1"/>
  <c r="G957" i="10"/>
  <c r="G3281" i="9"/>
  <c r="G3336" i="9"/>
  <c r="G3334" i="9"/>
  <c r="G3330" i="9"/>
  <c r="G3328" i="9"/>
  <c r="G3285" i="9"/>
  <c r="G3222" i="9"/>
  <c r="G3218" i="9"/>
  <c r="G3210" i="9"/>
  <c r="G3208" i="9"/>
  <c r="G3206" i="9"/>
  <c r="G3204" i="9"/>
  <c r="G3202" i="9"/>
  <c r="G3198" i="9"/>
  <c r="G3196" i="9"/>
  <c r="G3194" i="9"/>
  <c r="G3189" i="9"/>
  <c r="G3182" i="9"/>
  <c r="G3180" i="9"/>
  <c r="G3172" i="9"/>
  <c r="G3168" i="9"/>
  <c r="G3161" i="9"/>
  <c r="G3157" i="9"/>
  <c r="E3152" i="9"/>
  <c r="G3152" i="9" s="1"/>
  <c r="E3146" i="9"/>
  <c r="E3148" i="9" s="1"/>
  <c r="G3148" i="9" s="1"/>
  <c r="G3142" i="9"/>
  <c r="G3134" i="9"/>
  <c r="G3129" i="9"/>
  <c r="G3125" i="9"/>
  <c r="G3116" i="9"/>
  <c r="G3112" i="9"/>
  <c r="G3110" i="9"/>
  <c r="G3106" i="9"/>
  <c r="G3104" i="9"/>
  <c r="G3100" i="9"/>
  <c r="G3096" i="9"/>
  <c r="G3094" i="9"/>
  <c r="G3084" i="9"/>
  <c r="G3080" i="9"/>
  <c r="G3075" i="9"/>
  <c r="G3071" i="9"/>
  <c r="G3061" i="9"/>
  <c r="G3057" i="9"/>
  <c r="G3239" i="9"/>
  <c r="G3246" i="9"/>
  <c r="E3250" i="9"/>
  <c r="E3252" i="9" s="1"/>
  <c r="G3252" i="9" s="1"/>
  <c r="G3261" i="9"/>
  <c r="G3265" i="9"/>
  <c r="G3269" i="9"/>
  <c r="G3275" i="9"/>
  <c r="G3279" i="9"/>
  <c r="G3283" i="9"/>
  <c r="G3287" i="9"/>
  <c r="G994" i="11" l="1"/>
  <c r="G999" i="10"/>
  <c r="F1001" i="10"/>
  <c r="G1001" i="10" s="1"/>
  <c r="G1031" i="10" s="1"/>
  <c r="G2078" i="10" s="1"/>
  <c r="G2104" i="10" s="1"/>
  <c r="G3526" i="10" s="1"/>
  <c r="G3536" i="10" s="1"/>
  <c r="G3545" i="10" s="1"/>
  <c r="G3250" i="9"/>
  <c r="G3146" i="9"/>
  <c r="E3063" i="9"/>
  <c r="E3067" i="9" s="1"/>
  <c r="E3256" i="9"/>
  <c r="G3256" i="9" s="1"/>
  <c r="G998" i="11" l="1"/>
  <c r="G1000" i="11"/>
  <c r="G3547" i="10"/>
  <c r="G3549" i="10" s="1"/>
  <c r="G3063" i="9"/>
  <c r="G3067" i="9"/>
  <c r="K1970" i="9"/>
  <c r="K1942" i="9"/>
  <c r="K1955" i="9" s="1"/>
  <c r="G1539" i="9"/>
  <c r="G1973" i="9"/>
  <c r="G1971" i="9"/>
  <c r="G1969" i="9"/>
  <c r="G1967" i="9"/>
  <c r="G1965" i="9"/>
  <c r="G1963" i="9"/>
  <c r="G1959" i="9"/>
  <c r="G1957" i="9"/>
  <c r="G1955" i="9"/>
  <c r="G1961" i="9"/>
  <c r="G1953" i="9"/>
  <c r="G1951" i="9"/>
  <c r="G1949" i="9"/>
  <c r="G1947" i="9"/>
  <c r="G1945" i="9"/>
  <c r="G1943" i="9"/>
  <c r="G1941" i="9"/>
  <c r="G1030" i="11" l="1"/>
  <c r="G2066" i="11" s="1"/>
  <c r="G3227" i="9"/>
  <c r="G3403" i="9" s="1"/>
  <c r="G2647" i="9"/>
  <c r="G2643" i="9"/>
  <c r="G2639" i="9"/>
  <c r="G2635" i="9"/>
  <c r="G2633" i="9"/>
  <c r="G2629" i="9"/>
  <c r="G2625" i="9"/>
  <c r="G2623" i="9"/>
  <c r="G2619" i="9"/>
  <c r="G2617" i="9"/>
  <c r="G2615" i="9"/>
  <c r="G2613" i="9"/>
  <c r="G2609" i="9"/>
  <c r="G2607" i="9"/>
  <c r="G2605" i="9"/>
  <c r="G2603" i="9"/>
  <c r="G2601" i="9"/>
  <c r="G2599" i="9"/>
  <c r="G2595" i="9"/>
  <c r="G2593" i="9"/>
  <c r="G2591" i="9"/>
  <c r="G2589" i="9"/>
  <c r="G2583" i="9"/>
  <c r="G2581" i="9"/>
  <c r="G2577" i="9"/>
  <c r="G2575" i="9"/>
  <c r="G2569" i="9"/>
  <c r="G2567" i="9"/>
  <c r="G2565" i="9"/>
  <c r="G2557" i="9"/>
  <c r="G2555" i="9"/>
  <c r="G2553" i="9"/>
  <c r="G2549" i="9"/>
  <c r="G2547" i="9"/>
  <c r="G2543" i="9"/>
  <c r="G2539" i="9"/>
  <c r="G2535" i="9"/>
  <c r="G2531" i="9"/>
  <c r="G2529" i="9"/>
  <c r="G2527" i="9"/>
  <c r="G2523" i="9"/>
  <c r="G2521" i="9"/>
  <c r="G2519" i="9"/>
  <c r="G2515" i="9"/>
  <c r="G2511" i="9"/>
  <c r="G2509" i="9"/>
  <c r="G2507" i="9"/>
  <c r="G2505" i="9"/>
  <c r="G2503" i="9"/>
  <c r="G2501" i="9"/>
  <c r="G2499" i="9"/>
  <c r="G2495" i="9"/>
  <c r="G2493" i="9"/>
  <c r="G2491" i="9"/>
  <c r="G2489" i="9"/>
  <c r="G2487" i="9"/>
  <c r="G2485" i="9"/>
  <c r="G2483" i="9"/>
  <c r="G2481" i="9"/>
  <c r="G2479" i="9"/>
  <c r="G2473" i="9"/>
  <c r="G2471" i="9"/>
  <c r="G2469" i="9"/>
  <c r="G2467" i="9"/>
  <c r="G2465" i="9"/>
  <c r="G2463" i="9"/>
  <c r="G2461" i="9"/>
  <c r="G2459" i="9"/>
  <c r="G2457" i="9"/>
  <c r="G2453" i="9"/>
  <c r="G2451" i="9"/>
  <c r="G2449" i="9"/>
  <c r="G2447" i="9"/>
  <c r="G2445" i="9"/>
  <c r="G2443" i="9"/>
  <c r="G2437" i="9"/>
  <c r="G2433" i="9"/>
  <c r="G2431" i="9"/>
  <c r="G2429" i="9"/>
  <c r="G2427" i="9"/>
  <c r="G2423" i="9"/>
  <c r="G2421" i="9"/>
  <c r="G2419" i="9"/>
  <c r="G2417" i="9"/>
  <c r="G2413" i="9"/>
  <c r="G2411" i="9"/>
  <c r="G2386" i="9"/>
  <c r="G2382" i="9"/>
  <c r="G2372" i="9"/>
  <c r="G2363" i="9"/>
  <c r="G2354" i="9"/>
  <c r="G2348" i="9"/>
  <c r="F2344" i="9"/>
  <c r="G2344" i="9" s="1"/>
  <c r="F2342" i="9"/>
  <c r="G2342" i="9" s="1"/>
  <c r="F2338" i="9"/>
  <c r="G2338" i="9" s="1"/>
  <c r="F2336" i="9"/>
  <c r="G2336" i="9" s="1"/>
  <c r="G2328" i="9"/>
  <c r="F2322" i="9"/>
  <c r="G2322" i="9" s="1"/>
  <c r="G2320" i="9"/>
  <c r="F2316" i="9"/>
  <c r="G2316" i="9" s="1"/>
  <c r="G2314" i="9"/>
  <c r="F2310" i="9"/>
  <c r="G2310" i="9" s="1"/>
  <c r="G2308" i="9"/>
  <c r="G2300" i="9"/>
  <c r="G2298" i="9"/>
  <c r="G2294" i="9"/>
  <c r="G2292" i="9"/>
  <c r="G2286" i="9"/>
  <c r="G2284" i="9"/>
  <c r="G2282" i="9"/>
  <c r="G2280" i="9"/>
  <c r="G2276" i="9"/>
  <c r="G2274" i="9"/>
  <c r="G2272" i="9"/>
  <c r="G2270" i="9"/>
  <c r="G2265" i="9"/>
  <c r="G2263" i="9"/>
  <c r="G2261" i="9"/>
  <c r="G2256" i="9"/>
  <c r="G2254" i="9"/>
  <c r="G2252" i="9"/>
  <c r="G2242" i="9"/>
  <c r="G2240" i="9"/>
  <c r="G2234" i="9"/>
  <c r="G2232" i="9"/>
  <c r="G2226" i="9"/>
  <c r="G2224" i="9"/>
  <c r="G2222" i="9"/>
  <c r="F2216" i="9"/>
  <c r="G2216" i="9" s="1"/>
  <c r="G2214" i="9"/>
  <c r="F2208" i="9"/>
  <c r="G2208" i="9" s="1"/>
  <c r="F2204" i="9"/>
  <c r="G2204" i="9" s="1"/>
  <c r="G2202" i="9"/>
  <c r="G2194" i="9"/>
  <c r="G2192" i="9"/>
  <c r="F2184" i="9"/>
  <c r="F2186" i="9" s="1"/>
  <c r="G2186" i="9" s="1"/>
  <c r="F2176" i="9"/>
  <c r="F2178" i="9" s="1"/>
  <c r="G2178" i="9" s="1"/>
  <c r="F2170" i="9"/>
  <c r="G2170" i="9" s="1"/>
  <c r="G2168" i="9"/>
  <c r="G2158" i="9"/>
  <c r="F2156" i="9"/>
  <c r="G2156" i="9" s="1"/>
  <c r="G2154" i="9"/>
  <c r="G2150" i="9"/>
  <c r="F2148" i="9"/>
  <c r="G2148" i="9" s="1"/>
  <c r="G2146" i="9"/>
  <c r="G2142" i="9"/>
  <c r="F2140" i="9"/>
  <c r="G2140" i="9" s="1"/>
  <c r="G2138" i="9"/>
  <c r="G2130" i="9"/>
  <c r="G2128" i="9"/>
  <c r="G2092" i="11" l="1"/>
  <c r="G3355" i="11" s="1"/>
  <c r="G3365" i="11" s="1"/>
  <c r="G3373" i="11" s="1"/>
  <c r="G3375" i="11" s="1"/>
  <c r="G3377" i="11" s="1"/>
  <c r="G2651" i="9"/>
  <c r="G2831" i="9" s="1"/>
  <c r="F2210" i="9"/>
  <c r="G2210" i="9" s="1"/>
  <c r="G2176" i="9"/>
  <c r="G2184" i="9"/>
  <c r="H2094" i="11" l="1"/>
  <c r="G2390" i="9"/>
  <c r="G3528" i="9" s="1"/>
  <c r="G3298" i="9"/>
  <c r="G3324" i="9"/>
  <c r="G3356" i="9" l="1"/>
  <c r="G3354" i="9"/>
  <c r="G3352" i="9"/>
  <c r="G3358" i="9"/>
  <c r="G3346" i="9"/>
  <c r="G3344" i="9"/>
  <c r="G3342" i="9"/>
  <c r="G3320" i="9"/>
  <c r="G3318" i="9"/>
  <c r="G3316" i="9"/>
  <c r="G3304" i="9"/>
  <c r="G3296" i="9"/>
  <c r="G3397" i="9" s="1"/>
  <c r="G3405" i="9" s="1"/>
  <c r="G3407" i="9" s="1"/>
  <c r="G3532" i="9" s="1"/>
  <c r="G778" i="9"/>
  <c r="G776" i="9"/>
  <c r="G774" i="9"/>
  <c r="G772" i="9"/>
  <c r="G768" i="9"/>
  <c r="G766" i="9"/>
  <c r="G756" i="9"/>
  <c r="G754" i="9"/>
  <c r="G752" i="9"/>
  <c r="G750" i="9"/>
  <c r="G748" i="9"/>
  <c r="G746" i="9"/>
  <c r="G738" i="9"/>
  <c r="G736" i="9"/>
  <c r="G734" i="9"/>
  <c r="G732" i="9"/>
  <c r="G730" i="9"/>
  <c r="G728" i="9"/>
  <c r="G720" i="9"/>
  <c r="G714" i="9"/>
  <c r="G712" i="9"/>
  <c r="G710" i="9"/>
  <c r="G708" i="9"/>
  <c r="G704" i="9"/>
  <c r="G700" i="9"/>
  <c r="G696" i="9"/>
  <c r="G690" i="9"/>
  <c r="G688" i="9"/>
  <c r="G686" i="9"/>
  <c r="G684" i="9"/>
  <c r="G680" i="9"/>
  <c r="G676" i="9"/>
  <c r="G674" i="9"/>
  <c r="G672" i="9"/>
  <c r="G670" i="9"/>
  <c r="G666" i="9"/>
  <c r="G664" i="9"/>
  <c r="G662" i="9"/>
  <c r="G658" i="9"/>
  <c r="G656" i="9"/>
  <c r="G654" i="9"/>
  <c r="G652" i="9"/>
  <c r="G646" i="9"/>
  <c r="G644" i="9"/>
  <c r="G640" i="9"/>
  <c r="G638" i="9"/>
  <c r="G636" i="9"/>
  <c r="G632" i="9"/>
  <c r="G630" i="9"/>
  <c r="G626" i="9"/>
  <c r="G622" i="9"/>
  <c r="G618" i="9"/>
  <c r="G616" i="9"/>
  <c r="G612" i="9"/>
  <c r="G608" i="9"/>
  <c r="G600" i="9"/>
  <c r="G596" i="9"/>
  <c r="G592" i="9"/>
  <c r="G588" i="9"/>
  <c r="G582" i="9"/>
  <c r="G580" i="9"/>
  <c r="G566" i="9"/>
  <c r="G558" i="9"/>
  <c r="G556" i="9"/>
  <c r="G552" i="9"/>
  <c r="G550" i="9"/>
  <c r="G546" i="9"/>
  <c r="G542" i="9"/>
  <c r="G540" i="9"/>
  <c r="G536" i="9"/>
  <c r="G532" i="9"/>
  <c r="G520" i="9"/>
  <c r="G516" i="9"/>
  <c r="G512" i="9"/>
  <c r="G510" i="9"/>
  <c r="G494" i="9"/>
  <c r="G482" i="9"/>
  <c r="G480" i="9"/>
  <c r="G478" i="9"/>
  <c r="G470" i="9"/>
  <c r="G468" i="9"/>
  <c r="G466" i="9"/>
  <c r="G464" i="9"/>
  <c r="G462" i="9"/>
  <c r="G460" i="9"/>
  <c r="G458" i="9"/>
  <c r="G456" i="9"/>
  <c r="G454" i="9"/>
  <c r="G452" i="9"/>
  <c r="G450" i="9"/>
  <c r="G448" i="9"/>
  <c r="G442" i="9"/>
  <c r="G440" i="9"/>
  <c r="G265" i="9"/>
  <c r="G263" i="9"/>
  <c r="G261" i="9"/>
  <c r="G256" i="9"/>
  <c r="G253" i="9"/>
  <c r="G249" i="9"/>
  <c r="G245" i="9"/>
  <c r="G107" i="9"/>
  <c r="G91" i="9"/>
  <c r="G89" i="9"/>
  <c r="G85" i="9"/>
  <c r="G784" i="9" l="1"/>
  <c r="G3524" i="9" s="1"/>
  <c r="F1467" i="9"/>
  <c r="G1467" i="9" s="1"/>
  <c r="F1143" i="9"/>
  <c r="F1119" i="9"/>
  <c r="F1121" i="9"/>
  <c r="G1121" i="9" s="1"/>
  <c r="F1109" i="9"/>
  <c r="F1111" i="9" s="1"/>
  <c r="F1099" i="9"/>
  <c r="F1089" i="9"/>
  <c r="F1087" i="9"/>
  <c r="G3510" i="9"/>
  <c r="G3506" i="9"/>
  <c r="G3502" i="9"/>
  <c r="G3498" i="9"/>
  <c r="G3494" i="9"/>
  <c r="G3485" i="9"/>
  <c r="G3476" i="9"/>
  <c r="G3472" i="9"/>
  <c r="G3468" i="9"/>
  <c r="G3464" i="9"/>
  <c r="G3460" i="9"/>
  <c r="G3456" i="9"/>
  <c r="G3452" i="9"/>
  <c r="G3448" i="9"/>
  <c r="G3444" i="9"/>
  <c r="G3440" i="9"/>
  <c r="G3436" i="9"/>
  <c r="G3432" i="9"/>
  <c r="G3428" i="9"/>
  <c r="G3420" i="9"/>
  <c r="G2065" i="9"/>
  <c r="G2063" i="9"/>
  <c r="G2059" i="9"/>
  <c r="G2053" i="9"/>
  <c r="G2047" i="9"/>
  <c r="G2041" i="9"/>
  <c r="G2035" i="9"/>
  <c r="G2033" i="9"/>
  <c r="G2029" i="9"/>
  <c r="G2027" i="9"/>
  <c r="G2004" i="9"/>
  <c r="G2008" i="9" s="1"/>
  <c r="G2100" i="9" s="1"/>
  <c r="G1983" i="9"/>
  <c r="G1981" i="9"/>
  <c r="G1979" i="9"/>
  <c r="G1977" i="9"/>
  <c r="G1939" i="9"/>
  <c r="G1935" i="9"/>
  <c r="G1931" i="9"/>
  <c r="G1927" i="9"/>
  <c r="G1716" i="9"/>
  <c r="G1712" i="9"/>
  <c r="G1710" i="9"/>
  <c r="G1708" i="9"/>
  <c r="G1706" i="9"/>
  <c r="G1700" i="9"/>
  <c r="G1698" i="9"/>
  <c r="G1696" i="9"/>
  <c r="G1688" i="9"/>
  <c r="G1662" i="9"/>
  <c r="F1648" i="9"/>
  <c r="F1650" i="9" s="1"/>
  <c r="G1646" i="9"/>
  <c r="G1640" i="9"/>
  <c r="G1638" i="9"/>
  <c r="G1632" i="9"/>
  <c r="G1630" i="9"/>
  <c r="G1628" i="9"/>
  <c r="G1626" i="9"/>
  <c r="G1622" i="9"/>
  <c r="G1614" i="9"/>
  <c r="G1612" i="9"/>
  <c r="G1610" i="9"/>
  <c r="G1608" i="9"/>
  <c r="G1606" i="9"/>
  <c r="G1602" i="9"/>
  <c r="G1600" i="9"/>
  <c r="G1577" i="9"/>
  <c r="G1575" i="9"/>
  <c r="G1569" i="9"/>
  <c r="G1555" i="9"/>
  <c r="G1547" i="9"/>
  <c r="G1545" i="9"/>
  <c r="G1533" i="9"/>
  <c r="G1531" i="9"/>
  <c r="G1529" i="9"/>
  <c r="G1525" i="9"/>
  <c r="G1519" i="9"/>
  <c r="G1517" i="9"/>
  <c r="G1471" i="9"/>
  <c r="G1461" i="9"/>
  <c r="G1457" i="9"/>
  <c r="G1437" i="9"/>
  <c r="G1433" i="9"/>
  <c r="G1429" i="9"/>
  <c r="G1425" i="9"/>
  <c r="G1417" i="9"/>
  <c r="G1361" i="9"/>
  <c r="G1359" i="9"/>
  <c r="G1355" i="9"/>
  <c r="G1334" i="9"/>
  <c r="G1330" i="9"/>
  <c r="G1326" i="9"/>
  <c r="G1314" i="9"/>
  <c r="G1275" i="9"/>
  <c r="G1273" i="9"/>
  <c r="G1269" i="9"/>
  <c r="G1267" i="9"/>
  <c r="G1281" i="9"/>
  <c r="G1220" i="9"/>
  <c r="G1216" i="9"/>
  <c r="G1210" i="9"/>
  <c r="G1206" i="9"/>
  <c r="G1204" i="9"/>
  <c r="G1200" i="9"/>
  <c r="G1196" i="9"/>
  <c r="G1194" i="9"/>
  <c r="G1192" i="9"/>
  <c r="G1190" i="9"/>
  <c r="G1184" i="9"/>
  <c r="G1180" i="9"/>
  <c r="G1159" i="9"/>
  <c r="G1153" i="9"/>
  <c r="G1147" i="9"/>
  <c r="G1145" i="9"/>
  <c r="G1135" i="9"/>
  <c r="G1131" i="9"/>
  <c r="G1127" i="9"/>
  <c r="G1125" i="9"/>
  <c r="G1113" i="9"/>
  <c r="G1107" i="9"/>
  <c r="G1105" i="9"/>
  <c r="G1093" i="9"/>
  <c r="G1083" i="9"/>
  <c r="G1081" i="9"/>
  <c r="G1027" i="9"/>
  <c r="G1023" i="9"/>
  <c r="G1017" i="9"/>
  <c r="G1013" i="9"/>
  <c r="G1007" i="9"/>
  <c r="F981" i="9"/>
  <c r="G979" i="9"/>
  <c r="G975" i="9"/>
  <c r="G973" i="9"/>
  <c r="G971" i="9"/>
  <c r="G969" i="9"/>
  <c r="G967" i="9"/>
  <c r="G965" i="9"/>
  <c r="G963" i="9"/>
  <c r="G961" i="9"/>
  <c r="G949" i="9"/>
  <c r="G947" i="9"/>
  <c r="F943" i="9"/>
  <c r="F945" i="9" s="1"/>
  <c r="G941" i="9"/>
  <c r="G935" i="9"/>
  <c r="G929" i="9"/>
  <c r="F911" i="9"/>
  <c r="G909" i="9"/>
  <c r="G904" i="9"/>
  <c r="G898" i="9"/>
  <c r="G858" i="9"/>
  <c r="G856" i="9"/>
  <c r="G846" i="9"/>
  <c r="G842" i="9"/>
  <c r="G838" i="9"/>
  <c r="G834" i="9"/>
  <c r="G828" i="9"/>
  <c r="G824" i="9"/>
  <c r="G1286" i="9" l="1"/>
  <c r="G2084" i="9" s="1"/>
  <c r="G1224" i="9"/>
  <c r="G2082" i="9" s="1"/>
  <c r="G1109" i="9"/>
  <c r="G1366" i="9"/>
  <c r="G2088" i="9" s="1"/>
  <c r="G1338" i="9"/>
  <c r="G2086" i="9" s="1"/>
  <c r="G862" i="9"/>
  <c r="G2076" i="9" s="1"/>
  <c r="G1089" i="9"/>
  <c r="G1143" i="9"/>
  <c r="G1563" i="9"/>
  <c r="G1111" i="9"/>
  <c r="G1099" i="9"/>
  <c r="G1579" i="9"/>
  <c r="G2069" i="9"/>
  <c r="G2102" i="9" s="1"/>
  <c r="G1720" i="9"/>
  <c r="G2096" i="9" s="1"/>
  <c r="G1987" i="9"/>
  <c r="G1119" i="9"/>
  <c r="G1559" i="9"/>
  <c r="G1551" i="9"/>
  <c r="G1553" i="9"/>
  <c r="G1087" i="9"/>
  <c r="F951" i="9"/>
  <c r="G945" i="9"/>
  <c r="F1652" i="9"/>
  <c r="G1650" i="9"/>
  <c r="F913" i="9"/>
  <c r="F983" i="9"/>
  <c r="G943" i="9"/>
  <c r="G1648" i="9"/>
  <c r="G911" i="9"/>
  <c r="G981" i="9"/>
  <c r="G1573" i="9"/>
  <c r="G1549" i="9"/>
  <c r="G1557" i="9"/>
  <c r="G1571" i="9"/>
  <c r="M277" i="8"/>
  <c r="N277" i="8" s="1"/>
  <c r="K277" i="8"/>
  <c r="H277" i="8"/>
  <c r="M275" i="8"/>
  <c r="N275" i="8" s="1"/>
  <c r="K275" i="8"/>
  <c r="H275" i="8"/>
  <c r="E277" i="8"/>
  <c r="E275" i="8"/>
  <c r="G1163" i="9" l="1"/>
  <c r="G2080" i="9" s="1"/>
  <c r="G2098" i="9"/>
  <c r="G2838" i="9"/>
  <c r="G3530" i="9" s="1"/>
  <c r="G1583" i="9"/>
  <c r="G2092" i="9" s="1"/>
  <c r="F985" i="9"/>
  <c r="G983" i="9"/>
  <c r="F953" i="9"/>
  <c r="G951" i="9"/>
  <c r="F915" i="9"/>
  <c r="G913" i="9"/>
  <c r="G1652" i="9"/>
  <c r="F1654" i="9"/>
  <c r="M269" i="8"/>
  <c r="N269" i="8" s="1"/>
  <c r="K269" i="8"/>
  <c r="H269" i="8"/>
  <c r="E269" i="8"/>
  <c r="E254" i="8"/>
  <c r="E249" i="8"/>
  <c r="E247" i="8"/>
  <c r="E241" i="8"/>
  <c r="E239" i="8"/>
  <c r="E227" i="8"/>
  <c r="E225" i="8"/>
  <c r="E207" i="8"/>
  <c r="E199" i="8"/>
  <c r="E197" i="8"/>
  <c r="E195" i="8"/>
  <c r="E191" i="8"/>
  <c r="E181" i="8"/>
  <c r="E179" i="8"/>
  <c r="E21" i="8"/>
  <c r="E19" i="8"/>
  <c r="E17" i="8"/>
  <c r="E273" i="8"/>
  <c r="E281" i="8"/>
  <c r="E285" i="8"/>
  <c r="E289" i="8"/>
  <c r="E293" i="8"/>
  <c r="E297" i="8"/>
  <c r="E299" i="8"/>
  <c r="E305" i="8"/>
  <c r="E307" i="8"/>
  <c r="E322" i="8"/>
  <c r="E328" i="8"/>
  <c r="E334" i="8"/>
  <c r="D336" i="8"/>
  <c r="E336" i="8" s="1"/>
  <c r="E354" i="8"/>
  <c r="M1204" i="8"/>
  <c r="N1204" i="8" s="1"/>
  <c r="K1204" i="8"/>
  <c r="H1204" i="8"/>
  <c r="M1202" i="8"/>
  <c r="M1200" i="8"/>
  <c r="N1200" i="8" s="1"/>
  <c r="K1200" i="8"/>
  <c r="H1200" i="8"/>
  <c r="M1196" i="8"/>
  <c r="N1196" i="8" s="1"/>
  <c r="K1196" i="8"/>
  <c r="H1196" i="8"/>
  <c r="M1194" i="8"/>
  <c r="M1192" i="8"/>
  <c r="N1192" i="8" s="1"/>
  <c r="K1192" i="8"/>
  <c r="H1192" i="8"/>
  <c r="M1188" i="8"/>
  <c r="N1188" i="8" s="1"/>
  <c r="K1188" i="8"/>
  <c r="H1188" i="8"/>
  <c r="M1186" i="8"/>
  <c r="M1184" i="8"/>
  <c r="N1184" i="8" s="1"/>
  <c r="K1184" i="8"/>
  <c r="H1184" i="8"/>
  <c r="M1180" i="8"/>
  <c r="N1180" i="8" s="1"/>
  <c r="K1180" i="8"/>
  <c r="H1180" i="8"/>
  <c r="M1178" i="8"/>
  <c r="M1176" i="8"/>
  <c r="N1176" i="8" s="1"/>
  <c r="K1176" i="8"/>
  <c r="H1176" i="8"/>
  <c r="M1172" i="8"/>
  <c r="N1172" i="8" s="1"/>
  <c r="K1172" i="8"/>
  <c r="H1172" i="8"/>
  <c r="M1170" i="8"/>
  <c r="M1168" i="8"/>
  <c r="N1168" i="8" s="1"/>
  <c r="K1168" i="8"/>
  <c r="H1168" i="8"/>
  <c r="M1163" i="8"/>
  <c r="N1163" i="8" s="1"/>
  <c r="K1163" i="8"/>
  <c r="H1163" i="8"/>
  <c r="M1161" i="8"/>
  <c r="M1159" i="8"/>
  <c r="N1159" i="8" s="1"/>
  <c r="K1159" i="8"/>
  <c r="H1159" i="8"/>
  <c r="M1154" i="8"/>
  <c r="N1154" i="8" s="1"/>
  <c r="K1154" i="8"/>
  <c r="H1154" i="8"/>
  <c r="M1152" i="8"/>
  <c r="M1150" i="8"/>
  <c r="N1150" i="8" s="1"/>
  <c r="K1150" i="8"/>
  <c r="H1150" i="8"/>
  <c r="M1146" i="8"/>
  <c r="N1146" i="8" s="1"/>
  <c r="K1146" i="8"/>
  <c r="H1146" i="8"/>
  <c r="M1144" i="8"/>
  <c r="M1142" i="8"/>
  <c r="N1142" i="8" s="1"/>
  <c r="K1142" i="8"/>
  <c r="H1142" i="8"/>
  <c r="M1138" i="8"/>
  <c r="N1138" i="8" s="1"/>
  <c r="K1138" i="8"/>
  <c r="H1138" i="8"/>
  <c r="M1136" i="8"/>
  <c r="M1134" i="8"/>
  <c r="N1134" i="8" s="1"/>
  <c r="K1134" i="8"/>
  <c r="H1134" i="8"/>
  <c r="M1130" i="8"/>
  <c r="N1130" i="8" s="1"/>
  <c r="K1130" i="8"/>
  <c r="H1130" i="8"/>
  <c r="M1128" i="8"/>
  <c r="M1126" i="8"/>
  <c r="N1126" i="8" s="1"/>
  <c r="K1126" i="8"/>
  <c r="H1126" i="8"/>
  <c r="M1122" i="8"/>
  <c r="N1122" i="8" s="1"/>
  <c r="K1122" i="8"/>
  <c r="H1122" i="8"/>
  <c r="M1120" i="8"/>
  <c r="M1118" i="8"/>
  <c r="N1118" i="8" s="1"/>
  <c r="K1118" i="8"/>
  <c r="H1118" i="8"/>
  <c r="M1114" i="8"/>
  <c r="N1114" i="8" s="1"/>
  <c r="K1114" i="8"/>
  <c r="H1114" i="8"/>
  <c r="M1112" i="8"/>
  <c r="M1110" i="8"/>
  <c r="N1110" i="8" s="1"/>
  <c r="K1110" i="8"/>
  <c r="H1110" i="8"/>
  <c r="M1106" i="8"/>
  <c r="N1106" i="8" s="1"/>
  <c r="K1106" i="8"/>
  <c r="H1106" i="8"/>
  <c r="M1104" i="8"/>
  <c r="M1102" i="8"/>
  <c r="N1102" i="8" s="1"/>
  <c r="K1102" i="8"/>
  <c r="H1102" i="8"/>
  <c r="M1098" i="8"/>
  <c r="N1098" i="8" s="1"/>
  <c r="K1098" i="8"/>
  <c r="H1098" i="8"/>
  <c r="M1096" i="8"/>
  <c r="M1094" i="8"/>
  <c r="N1094" i="8" s="1"/>
  <c r="K1094" i="8"/>
  <c r="H1094" i="8"/>
  <c r="M1090" i="8"/>
  <c r="N1090" i="8" s="1"/>
  <c r="K1090" i="8"/>
  <c r="H1090" i="8"/>
  <c r="M1088" i="8"/>
  <c r="M1086" i="8"/>
  <c r="N1086" i="8" s="1"/>
  <c r="K1086" i="8"/>
  <c r="H1086" i="8"/>
  <c r="M1082" i="8"/>
  <c r="N1082" i="8" s="1"/>
  <c r="K1082" i="8"/>
  <c r="H1082" i="8"/>
  <c r="M1080" i="8"/>
  <c r="M1078" i="8"/>
  <c r="N1078" i="8" s="1"/>
  <c r="K1078" i="8"/>
  <c r="H1078" i="8"/>
  <c r="M1074" i="8"/>
  <c r="N1074" i="8" s="1"/>
  <c r="K1074" i="8"/>
  <c r="H1074" i="8"/>
  <c r="M1072" i="8"/>
  <c r="M1070" i="8"/>
  <c r="N1070" i="8" s="1"/>
  <c r="K1070" i="8"/>
  <c r="H1070" i="8"/>
  <c r="M1066" i="8"/>
  <c r="N1066" i="8" s="1"/>
  <c r="K1066" i="8"/>
  <c r="H1066" i="8"/>
  <c r="M1064" i="8"/>
  <c r="M1062" i="8"/>
  <c r="N1062" i="8" s="1"/>
  <c r="K1062" i="8"/>
  <c r="H1062" i="8"/>
  <c r="M1049" i="8"/>
  <c r="N1049" i="8" s="1"/>
  <c r="K1049" i="8"/>
  <c r="H1049" i="8"/>
  <c r="M1047" i="8"/>
  <c r="N1047" i="8" s="1"/>
  <c r="K1047" i="8"/>
  <c r="H1047" i="8"/>
  <c r="M1043" i="8"/>
  <c r="N1043" i="8" s="1"/>
  <c r="K1043" i="8"/>
  <c r="H1043" i="8"/>
  <c r="M1037" i="8"/>
  <c r="N1037" i="8" s="1"/>
  <c r="K1037" i="8"/>
  <c r="H1037" i="8"/>
  <c r="M1031" i="8"/>
  <c r="N1031" i="8" s="1"/>
  <c r="K1031" i="8"/>
  <c r="H1031" i="8"/>
  <c r="M1025" i="8"/>
  <c r="N1025" i="8" s="1"/>
  <c r="K1025" i="8"/>
  <c r="H1025" i="8"/>
  <c r="M1019" i="8"/>
  <c r="N1019" i="8" s="1"/>
  <c r="K1019" i="8"/>
  <c r="H1019" i="8"/>
  <c r="M1017" i="8"/>
  <c r="N1017" i="8" s="1"/>
  <c r="K1017" i="8"/>
  <c r="H1017" i="8"/>
  <c r="M1013" i="8"/>
  <c r="N1013" i="8" s="1"/>
  <c r="K1013" i="8"/>
  <c r="H1013" i="8"/>
  <c r="M1011" i="8"/>
  <c r="N1011" i="8" s="1"/>
  <c r="K1011" i="8"/>
  <c r="H1011" i="8"/>
  <c r="M994" i="8"/>
  <c r="N994" i="8" s="1"/>
  <c r="N998" i="8" s="1"/>
  <c r="K994" i="8"/>
  <c r="K998" i="8" s="1"/>
  <c r="H994" i="8"/>
  <c r="H998" i="8" s="1"/>
  <c r="M979" i="8"/>
  <c r="N979" i="8" s="1"/>
  <c r="K979" i="8"/>
  <c r="H979" i="8"/>
  <c r="M977" i="8"/>
  <c r="N977" i="8" s="1"/>
  <c r="K977" i="8"/>
  <c r="H977" i="8"/>
  <c r="M975" i="8"/>
  <c r="N975" i="8" s="1"/>
  <c r="K975" i="8"/>
  <c r="H975" i="8"/>
  <c r="M973" i="8"/>
  <c r="N973" i="8" s="1"/>
  <c r="K973" i="8"/>
  <c r="H973" i="8"/>
  <c r="M969" i="8"/>
  <c r="N969" i="8" s="1"/>
  <c r="K969" i="8"/>
  <c r="H969" i="8"/>
  <c r="M967" i="8"/>
  <c r="N967" i="8" s="1"/>
  <c r="K967" i="8"/>
  <c r="H967" i="8"/>
  <c r="M963" i="8"/>
  <c r="N963" i="8" s="1"/>
  <c r="K963" i="8"/>
  <c r="H963" i="8"/>
  <c r="M957" i="8"/>
  <c r="N957" i="8" s="1"/>
  <c r="K957" i="8"/>
  <c r="H957" i="8"/>
  <c r="M953" i="8"/>
  <c r="N953" i="8" s="1"/>
  <c r="K953" i="8"/>
  <c r="H953" i="8"/>
  <c r="M949" i="8"/>
  <c r="N949" i="8" s="1"/>
  <c r="K949" i="8"/>
  <c r="H949" i="8"/>
  <c r="M932" i="8"/>
  <c r="N932" i="8" s="1"/>
  <c r="K932" i="8"/>
  <c r="H932" i="8"/>
  <c r="M928" i="8"/>
  <c r="N928" i="8" s="1"/>
  <c r="K928" i="8"/>
  <c r="H928" i="8"/>
  <c r="M926" i="8"/>
  <c r="N926" i="8" s="1"/>
  <c r="K926" i="8"/>
  <c r="H926" i="8"/>
  <c r="M924" i="8"/>
  <c r="N924" i="8" s="1"/>
  <c r="K924" i="8"/>
  <c r="H924" i="8"/>
  <c r="M922" i="8"/>
  <c r="N922" i="8" s="1"/>
  <c r="K922" i="8"/>
  <c r="H922" i="8"/>
  <c r="M916" i="8"/>
  <c r="N916" i="8" s="1"/>
  <c r="K916" i="8"/>
  <c r="H916" i="8"/>
  <c r="M914" i="8"/>
  <c r="N914" i="8" s="1"/>
  <c r="K914" i="8"/>
  <c r="H914" i="8"/>
  <c r="M912" i="8"/>
  <c r="N912" i="8" s="1"/>
  <c r="K912" i="8"/>
  <c r="H912" i="8"/>
  <c r="M904" i="8"/>
  <c r="N904" i="8" s="1"/>
  <c r="K904" i="8"/>
  <c r="H904" i="8"/>
  <c r="M889" i="8"/>
  <c r="N889" i="8" s="1"/>
  <c r="K889" i="8"/>
  <c r="H889" i="8"/>
  <c r="M885" i="8"/>
  <c r="M883" i="8"/>
  <c r="M881" i="8"/>
  <c r="M879" i="8"/>
  <c r="M877" i="8"/>
  <c r="M875" i="8"/>
  <c r="M873" i="8"/>
  <c r="N873" i="8" s="1"/>
  <c r="K873" i="8"/>
  <c r="H873" i="8"/>
  <c r="M867" i="8"/>
  <c r="N867" i="8" s="1"/>
  <c r="K867" i="8"/>
  <c r="H867" i="8"/>
  <c r="M865" i="8"/>
  <c r="N865" i="8" s="1"/>
  <c r="K865" i="8"/>
  <c r="H865" i="8"/>
  <c r="M859" i="8"/>
  <c r="N859" i="8" s="1"/>
  <c r="K859" i="8"/>
  <c r="H859" i="8"/>
  <c r="M857" i="8"/>
  <c r="N857" i="8" s="1"/>
  <c r="K857" i="8"/>
  <c r="H857" i="8"/>
  <c r="M855" i="8"/>
  <c r="N855" i="8" s="1"/>
  <c r="K855" i="8"/>
  <c r="H855" i="8"/>
  <c r="M853" i="8"/>
  <c r="N853" i="8" s="1"/>
  <c r="K853" i="8"/>
  <c r="H853" i="8"/>
  <c r="M849" i="8"/>
  <c r="N849" i="8" s="1"/>
  <c r="K849" i="8"/>
  <c r="H849" i="8"/>
  <c r="M841" i="8"/>
  <c r="N841" i="8" s="1"/>
  <c r="K841" i="8"/>
  <c r="H841" i="8"/>
  <c r="M839" i="8"/>
  <c r="N839" i="8" s="1"/>
  <c r="K839" i="8"/>
  <c r="H839" i="8"/>
  <c r="M837" i="8"/>
  <c r="N837" i="8" s="1"/>
  <c r="K837" i="8"/>
  <c r="H837" i="8"/>
  <c r="M835" i="8"/>
  <c r="N835" i="8" s="1"/>
  <c r="K835" i="8"/>
  <c r="H835" i="8"/>
  <c r="M833" i="8"/>
  <c r="N833" i="8" s="1"/>
  <c r="K833" i="8"/>
  <c r="H833" i="8"/>
  <c r="M829" i="8"/>
  <c r="N829" i="8" s="1"/>
  <c r="K829" i="8"/>
  <c r="H829" i="8"/>
  <c r="M827" i="8"/>
  <c r="N827" i="8" s="1"/>
  <c r="K827" i="8"/>
  <c r="H827" i="8"/>
  <c r="M812" i="8"/>
  <c r="M810" i="8"/>
  <c r="M808" i="8"/>
  <c r="M806" i="8"/>
  <c r="M804" i="8"/>
  <c r="M802" i="8"/>
  <c r="M798" i="8"/>
  <c r="M794" i="8"/>
  <c r="M792" i="8"/>
  <c r="M790" i="8"/>
  <c r="M788" i="8"/>
  <c r="M786" i="8"/>
  <c r="M784" i="8"/>
  <c r="M782" i="8"/>
  <c r="M780" i="8"/>
  <c r="M774" i="8"/>
  <c r="N774" i="8" s="1"/>
  <c r="K774" i="8"/>
  <c r="H774" i="8"/>
  <c r="M772" i="8"/>
  <c r="N772" i="8" s="1"/>
  <c r="K772" i="8"/>
  <c r="H772" i="8"/>
  <c r="M770" i="8"/>
  <c r="N770" i="8" s="1"/>
  <c r="K770" i="8"/>
  <c r="H770" i="8"/>
  <c r="M768" i="8"/>
  <c r="N768" i="8" s="1"/>
  <c r="K768" i="8"/>
  <c r="H768" i="8"/>
  <c r="M764" i="8"/>
  <c r="N764" i="8" s="1"/>
  <c r="K764" i="8"/>
  <c r="H764" i="8"/>
  <c r="M758" i="8"/>
  <c r="N758" i="8" s="1"/>
  <c r="K758" i="8"/>
  <c r="H758" i="8"/>
  <c r="M756" i="8"/>
  <c r="N756" i="8" s="1"/>
  <c r="K756" i="8"/>
  <c r="H756" i="8"/>
  <c r="M741" i="8"/>
  <c r="N741" i="8" s="1"/>
  <c r="K741" i="8"/>
  <c r="H741" i="8"/>
  <c r="M737" i="8"/>
  <c r="N737" i="8" s="1"/>
  <c r="K737" i="8"/>
  <c r="H737" i="8"/>
  <c r="M735" i="8"/>
  <c r="N735" i="8" s="1"/>
  <c r="K735" i="8"/>
  <c r="H735" i="8"/>
  <c r="M731" i="8"/>
  <c r="N731" i="8" s="1"/>
  <c r="K731" i="8"/>
  <c r="H731" i="8"/>
  <c r="M727" i="8"/>
  <c r="M725" i="8"/>
  <c r="M723" i="8"/>
  <c r="M721" i="8"/>
  <c r="M719" i="8"/>
  <c r="M717" i="8"/>
  <c r="N717" i="8" s="1"/>
  <c r="K717" i="8"/>
  <c r="H717" i="8"/>
  <c r="M711" i="8"/>
  <c r="N711" i="8" s="1"/>
  <c r="K711" i="8"/>
  <c r="H711" i="8"/>
  <c r="M709" i="8"/>
  <c r="N709" i="8" s="1"/>
  <c r="K709" i="8"/>
  <c r="H709" i="8"/>
  <c r="M707" i="8"/>
  <c r="N707" i="8" s="1"/>
  <c r="K707" i="8"/>
  <c r="H707" i="8"/>
  <c r="M703" i="8"/>
  <c r="N703" i="8" s="1"/>
  <c r="K703" i="8"/>
  <c r="H703" i="8"/>
  <c r="M701" i="8"/>
  <c r="N701" i="8" s="1"/>
  <c r="K701" i="8"/>
  <c r="H701" i="8"/>
  <c r="M699" i="8"/>
  <c r="N699" i="8" s="1"/>
  <c r="K699" i="8"/>
  <c r="H699" i="8"/>
  <c r="M697" i="8"/>
  <c r="N697" i="8" s="1"/>
  <c r="K697" i="8"/>
  <c r="H697" i="8"/>
  <c r="M691" i="8"/>
  <c r="N691" i="8" s="1"/>
  <c r="K691" i="8"/>
  <c r="H691" i="8"/>
  <c r="M677" i="8"/>
  <c r="N677" i="8" s="1"/>
  <c r="K677" i="8"/>
  <c r="H677" i="8"/>
  <c r="M675" i="8"/>
  <c r="N675" i="8" s="1"/>
  <c r="K675" i="8"/>
  <c r="H675" i="8"/>
  <c r="M671" i="8"/>
  <c r="N671" i="8" s="1"/>
  <c r="K671" i="8"/>
  <c r="H671" i="8"/>
  <c r="M656" i="8"/>
  <c r="N656" i="8" s="1"/>
  <c r="K656" i="8"/>
  <c r="H656" i="8"/>
  <c r="M652" i="8"/>
  <c r="N652" i="8" s="1"/>
  <c r="K652" i="8"/>
  <c r="H652" i="8"/>
  <c r="M648" i="8"/>
  <c r="N648" i="8" s="1"/>
  <c r="K648" i="8"/>
  <c r="H648" i="8"/>
  <c r="M646" i="8"/>
  <c r="N646" i="8" s="1"/>
  <c r="K646" i="8"/>
  <c r="H646" i="8"/>
  <c r="M631" i="8"/>
  <c r="N631" i="8" s="1"/>
  <c r="K631" i="8"/>
  <c r="H631" i="8"/>
  <c r="M629" i="8"/>
  <c r="N629" i="8" s="1"/>
  <c r="K629" i="8"/>
  <c r="H629" i="8"/>
  <c r="M625" i="8"/>
  <c r="N625" i="8" s="1"/>
  <c r="K625" i="8"/>
  <c r="H625" i="8"/>
  <c r="M623" i="8"/>
  <c r="N623" i="8" s="1"/>
  <c r="K623" i="8"/>
  <c r="H623" i="8"/>
  <c r="M617" i="8"/>
  <c r="N617" i="8" s="1"/>
  <c r="K617" i="8"/>
  <c r="H617" i="8"/>
  <c r="M602" i="8"/>
  <c r="N602" i="8" s="1"/>
  <c r="K602" i="8"/>
  <c r="H602" i="8"/>
  <c r="M598" i="8"/>
  <c r="N598" i="8" s="1"/>
  <c r="K598" i="8"/>
  <c r="H598" i="8"/>
  <c r="M592" i="8"/>
  <c r="N592" i="8" s="1"/>
  <c r="K592" i="8"/>
  <c r="H592" i="8"/>
  <c r="M588" i="8"/>
  <c r="N588" i="8" s="1"/>
  <c r="K588" i="8"/>
  <c r="H588" i="8"/>
  <c r="M586" i="8"/>
  <c r="N586" i="8" s="1"/>
  <c r="K586" i="8"/>
  <c r="H586" i="8"/>
  <c r="M582" i="8"/>
  <c r="N582" i="8" s="1"/>
  <c r="K582" i="8"/>
  <c r="H582" i="8"/>
  <c r="M578" i="8"/>
  <c r="N578" i="8" s="1"/>
  <c r="K578" i="8"/>
  <c r="H578" i="8"/>
  <c r="M576" i="8"/>
  <c r="N576" i="8" s="1"/>
  <c r="K576" i="8"/>
  <c r="H576" i="8"/>
  <c r="M574" i="8"/>
  <c r="N574" i="8" s="1"/>
  <c r="K574" i="8"/>
  <c r="H574" i="8"/>
  <c r="M572" i="8"/>
  <c r="N572" i="8" s="1"/>
  <c r="K572" i="8"/>
  <c r="H572" i="8"/>
  <c r="M566" i="8"/>
  <c r="N566" i="8" s="1"/>
  <c r="K566" i="8"/>
  <c r="H566" i="8"/>
  <c r="M562" i="8"/>
  <c r="N562" i="8" s="1"/>
  <c r="K562" i="8"/>
  <c r="H562" i="8"/>
  <c r="M547" i="8"/>
  <c r="N547" i="8" s="1"/>
  <c r="K547" i="8"/>
  <c r="H547" i="8"/>
  <c r="M541" i="8"/>
  <c r="N541" i="8" s="1"/>
  <c r="K541" i="8"/>
  <c r="H541" i="8"/>
  <c r="M535" i="8"/>
  <c r="N535" i="8" s="1"/>
  <c r="K535" i="8"/>
  <c r="H535" i="8"/>
  <c r="M533" i="8"/>
  <c r="N533" i="8" s="1"/>
  <c r="K533" i="8"/>
  <c r="H533" i="8"/>
  <c r="M531" i="8"/>
  <c r="N531" i="8" s="1"/>
  <c r="K531" i="8"/>
  <c r="H531" i="8"/>
  <c r="M523" i="8"/>
  <c r="N523" i="8" s="1"/>
  <c r="K523" i="8"/>
  <c r="H523" i="8"/>
  <c r="M519" i="8"/>
  <c r="N519" i="8" s="1"/>
  <c r="K519" i="8"/>
  <c r="H519" i="8"/>
  <c r="M515" i="8"/>
  <c r="N515" i="8" s="1"/>
  <c r="K515" i="8"/>
  <c r="H515" i="8"/>
  <c r="M513" i="8"/>
  <c r="N513" i="8" s="1"/>
  <c r="K513" i="8"/>
  <c r="H513" i="8"/>
  <c r="M509" i="8"/>
  <c r="N509" i="8" s="1"/>
  <c r="K509" i="8"/>
  <c r="H509" i="8"/>
  <c r="M507" i="8"/>
  <c r="N507" i="8" s="1"/>
  <c r="K507" i="8"/>
  <c r="H507" i="8"/>
  <c r="M501" i="8"/>
  <c r="N501" i="8" s="1"/>
  <c r="K501" i="8"/>
  <c r="H501" i="8"/>
  <c r="M499" i="8"/>
  <c r="N499" i="8" s="1"/>
  <c r="K499" i="8"/>
  <c r="H499" i="8"/>
  <c r="M497" i="8"/>
  <c r="N497" i="8" s="1"/>
  <c r="K497" i="8"/>
  <c r="H497" i="8"/>
  <c r="M495" i="8"/>
  <c r="N495" i="8" s="1"/>
  <c r="K495" i="8"/>
  <c r="H495" i="8"/>
  <c r="M493" i="8"/>
  <c r="N493" i="8" s="1"/>
  <c r="K493" i="8"/>
  <c r="H493" i="8"/>
  <c r="M487" i="8"/>
  <c r="N487" i="8" s="1"/>
  <c r="K487" i="8"/>
  <c r="H487" i="8"/>
  <c r="M483" i="8"/>
  <c r="N483" i="8" s="1"/>
  <c r="K483" i="8"/>
  <c r="H483" i="8"/>
  <c r="M479" i="8"/>
  <c r="N479" i="8" s="1"/>
  <c r="K479" i="8"/>
  <c r="H479" i="8"/>
  <c r="M477" i="8"/>
  <c r="N477" i="8" s="1"/>
  <c r="K477" i="8"/>
  <c r="H477" i="8"/>
  <c r="M473" i="8"/>
  <c r="N473" i="8" s="1"/>
  <c r="K473" i="8"/>
  <c r="H473" i="8"/>
  <c r="M471" i="8"/>
  <c r="N471" i="8" s="1"/>
  <c r="K471" i="8"/>
  <c r="H471" i="8"/>
  <c r="M456" i="8"/>
  <c r="N456" i="8" s="1"/>
  <c r="K456" i="8"/>
  <c r="H456" i="8"/>
  <c r="M452" i="8"/>
  <c r="N452" i="8" s="1"/>
  <c r="K452" i="8"/>
  <c r="H452" i="8"/>
  <c r="M448" i="8"/>
  <c r="N448" i="8" s="1"/>
  <c r="K448" i="8"/>
  <c r="H448" i="8"/>
  <c r="M442" i="8"/>
  <c r="N442" i="8" s="1"/>
  <c r="K442" i="8"/>
  <c r="H442" i="8"/>
  <c r="M438" i="8"/>
  <c r="N438" i="8" s="1"/>
  <c r="K438" i="8"/>
  <c r="H438" i="8"/>
  <c r="M432" i="8"/>
  <c r="N432" i="8" s="1"/>
  <c r="K432" i="8"/>
  <c r="H432" i="8"/>
  <c r="M426" i="8"/>
  <c r="M424" i="8"/>
  <c r="M420" i="8"/>
  <c r="M418" i="8"/>
  <c r="M416" i="8"/>
  <c r="M414" i="8"/>
  <c r="M412" i="8"/>
  <c r="M410" i="8"/>
  <c r="M408" i="8"/>
  <c r="M406" i="8"/>
  <c r="M404" i="8"/>
  <c r="N404" i="8" s="1"/>
  <c r="K404" i="8"/>
  <c r="H404" i="8"/>
  <c r="M400" i="8"/>
  <c r="N400" i="8" s="1"/>
  <c r="K400" i="8"/>
  <c r="H400" i="8"/>
  <c r="M398" i="8"/>
  <c r="N398" i="8" s="1"/>
  <c r="K398" i="8"/>
  <c r="H398" i="8"/>
  <c r="M396" i="8"/>
  <c r="N396" i="8" s="1"/>
  <c r="K396" i="8"/>
  <c r="H396" i="8"/>
  <c r="M394" i="8"/>
  <c r="N394" i="8" s="1"/>
  <c r="K394" i="8"/>
  <c r="H394" i="8"/>
  <c r="M392" i="8"/>
  <c r="N392" i="8" s="1"/>
  <c r="K392" i="8"/>
  <c r="H392" i="8"/>
  <c r="M390" i="8"/>
  <c r="N390" i="8" s="1"/>
  <c r="K390" i="8"/>
  <c r="H390" i="8"/>
  <c r="M388" i="8"/>
  <c r="N388" i="8" s="1"/>
  <c r="K388" i="8"/>
  <c r="H388" i="8"/>
  <c r="M386" i="8"/>
  <c r="N386" i="8" s="1"/>
  <c r="K386" i="8"/>
  <c r="H386" i="8"/>
  <c r="M384" i="8"/>
  <c r="M382" i="8"/>
  <c r="M380" i="8"/>
  <c r="M378" i="8"/>
  <c r="M376" i="8"/>
  <c r="M374" i="8"/>
  <c r="N374" i="8" s="1"/>
  <c r="K374" i="8"/>
  <c r="H374" i="8"/>
  <c r="M372" i="8"/>
  <c r="N372" i="8" s="1"/>
  <c r="K372" i="8"/>
  <c r="H372" i="8"/>
  <c r="M370" i="8"/>
  <c r="M368" i="8"/>
  <c r="M366" i="8"/>
  <c r="N366" i="8" s="1"/>
  <c r="K366" i="8"/>
  <c r="H366" i="8"/>
  <c r="M360" i="8"/>
  <c r="N360" i="8" s="1"/>
  <c r="K360" i="8"/>
  <c r="H360" i="8"/>
  <c r="M354" i="8"/>
  <c r="N354" i="8" s="1"/>
  <c r="K354" i="8"/>
  <c r="H354" i="8"/>
  <c r="M350" i="8"/>
  <c r="M348" i="8"/>
  <c r="M346" i="8"/>
  <c r="M344" i="8"/>
  <c r="M342" i="8"/>
  <c r="M340" i="8"/>
  <c r="M338" i="8"/>
  <c r="M336" i="8"/>
  <c r="M334" i="8"/>
  <c r="N334" i="8" s="1"/>
  <c r="K334" i="8"/>
  <c r="H334" i="8"/>
  <c r="M328" i="8"/>
  <c r="N328" i="8" s="1"/>
  <c r="K328" i="8"/>
  <c r="H328" i="8"/>
  <c r="M322" i="8"/>
  <c r="N322" i="8" s="1"/>
  <c r="K322" i="8"/>
  <c r="H322" i="8"/>
  <c r="M307" i="8"/>
  <c r="N307" i="8" s="1"/>
  <c r="K307" i="8"/>
  <c r="H307" i="8"/>
  <c r="M305" i="8"/>
  <c r="N305" i="8" s="1"/>
  <c r="K305" i="8"/>
  <c r="H305" i="8"/>
  <c r="M299" i="8"/>
  <c r="N299" i="8" s="1"/>
  <c r="K299" i="8"/>
  <c r="H299" i="8"/>
  <c r="M297" i="8"/>
  <c r="N297" i="8" s="1"/>
  <c r="K297" i="8"/>
  <c r="H297" i="8"/>
  <c r="M293" i="8"/>
  <c r="N293" i="8" s="1"/>
  <c r="K293" i="8"/>
  <c r="H293" i="8"/>
  <c r="M289" i="8"/>
  <c r="N289" i="8" s="1"/>
  <c r="K289" i="8"/>
  <c r="H289" i="8"/>
  <c r="M285" i="8"/>
  <c r="N285" i="8" s="1"/>
  <c r="K285" i="8"/>
  <c r="H285" i="8"/>
  <c r="M281" i="8"/>
  <c r="N281" i="8" s="1"/>
  <c r="K281" i="8"/>
  <c r="H281" i="8"/>
  <c r="M273" i="8"/>
  <c r="N273" i="8" s="1"/>
  <c r="K273" i="8"/>
  <c r="H273" i="8"/>
  <c r="K336" i="8" l="1"/>
  <c r="F1656" i="9"/>
  <c r="G1654" i="9"/>
  <c r="G3430" i="9"/>
  <c r="G915" i="9"/>
  <c r="F917" i="9"/>
  <c r="G985" i="9"/>
  <c r="F987" i="9"/>
  <c r="G953" i="9"/>
  <c r="F955" i="9"/>
  <c r="H336" i="8"/>
  <c r="E256" i="8"/>
  <c r="K551" i="8"/>
  <c r="K936" i="8"/>
  <c r="H606" i="8"/>
  <c r="H983" i="8"/>
  <c r="K606" i="8"/>
  <c r="K983" i="8"/>
  <c r="H551" i="8"/>
  <c r="N635" i="8"/>
  <c r="H936" i="8"/>
  <c r="N551" i="8"/>
  <c r="N936" i="8"/>
  <c r="N606" i="8"/>
  <c r="N983" i="8"/>
  <c r="H635" i="8"/>
  <c r="K660" i="8"/>
  <c r="K682" i="8"/>
  <c r="H682" i="8"/>
  <c r="H1053" i="8"/>
  <c r="K1053" i="8"/>
  <c r="N1053" i="8"/>
  <c r="H311" i="8"/>
  <c r="K311" i="8"/>
  <c r="H660" i="8"/>
  <c r="K635" i="8"/>
  <c r="N660" i="8"/>
  <c r="N682" i="8"/>
  <c r="D338" i="8"/>
  <c r="N338" i="8" s="1"/>
  <c r="E311" i="8"/>
  <c r="N311" i="8"/>
  <c r="N336" i="8"/>
  <c r="G955" i="9" l="1"/>
  <c r="F957" i="9"/>
  <c r="G917" i="9"/>
  <c r="F919" i="9"/>
  <c r="G3438" i="9"/>
  <c r="G1475" i="9"/>
  <c r="G2090" i="9" s="1"/>
  <c r="G987" i="9"/>
  <c r="F989" i="9"/>
  <c r="F1658" i="9"/>
  <c r="G1656" i="9"/>
  <c r="D340" i="8"/>
  <c r="H340" i="8" s="1"/>
  <c r="K338" i="8"/>
  <c r="E338" i="8"/>
  <c r="H338" i="8"/>
  <c r="N340" i="8"/>
  <c r="K340" i="8" l="1"/>
  <c r="D342" i="8"/>
  <c r="G989" i="9"/>
  <c r="F991" i="9"/>
  <c r="G1658" i="9"/>
  <c r="G1666" i="9" s="1"/>
  <c r="G2094" i="9" s="1"/>
  <c r="G919" i="9"/>
  <c r="F921" i="9"/>
  <c r="F959" i="9"/>
  <c r="G957" i="9"/>
  <c r="E340" i="8"/>
  <c r="E342" i="8"/>
  <c r="N342" i="8"/>
  <c r="D344" i="8"/>
  <c r="H342" i="8"/>
  <c r="K342" i="8"/>
  <c r="F993" i="9" l="1"/>
  <c r="G991" i="9"/>
  <c r="G959" i="9"/>
  <c r="F923" i="9"/>
  <c r="G921" i="9"/>
  <c r="N344" i="8"/>
  <c r="D346" i="8"/>
  <c r="E344" i="8"/>
  <c r="K344" i="8"/>
  <c r="H344" i="8"/>
  <c r="G3454" i="9" l="1"/>
  <c r="G923" i="9"/>
  <c r="F925" i="9"/>
  <c r="G993" i="9"/>
  <c r="F995" i="9"/>
  <c r="E346" i="8"/>
  <c r="N346" i="8"/>
  <c r="H346" i="8"/>
  <c r="D348" i="8"/>
  <c r="K346" i="8"/>
  <c r="G925" i="9" l="1"/>
  <c r="G995" i="9"/>
  <c r="F999" i="9"/>
  <c r="N348" i="8"/>
  <c r="H348" i="8"/>
  <c r="E348" i="8"/>
  <c r="K348" i="8"/>
  <c r="D350" i="8"/>
  <c r="G999" i="9" l="1"/>
  <c r="F1001" i="9"/>
  <c r="E350" i="8"/>
  <c r="N350" i="8"/>
  <c r="K350" i="8"/>
  <c r="H350" i="8"/>
  <c r="G1001" i="9" l="1"/>
  <c r="G1031" i="9" s="1"/>
  <c r="G2078" i="9" s="1"/>
  <c r="G2104" i="9" s="1"/>
  <c r="G3526" i="9" s="1"/>
  <c r="E1204" i="8"/>
  <c r="E1200" i="8"/>
  <c r="E1196" i="8"/>
  <c r="E1192" i="8"/>
  <c r="E1188" i="8"/>
  <c r="E1184" i="8"/>
  <c r="E1180" i="8"/>
  <c r="E1176" i="8"/>
  <c r="E1172" i="8"/>
  <c r="E1168" i="8"/>
  <c r="E1163" i="8"/>
  <c r="E1159" i="8"/>
  <c r="E1154" i="8"/>
  <c r="E1150" i="8"/>
  <c r="E1146" i="8"/>
  <c r="E1142" i="8"/>
  <c r="E1138" i="8"/>
  <c r="E1134" i="8"/>
  <c r="E1130" i="8"/>
  <c r="E1126" i="8"/>
  <c r="E1122" i="8"/>
  <c r="E1118" i="8"/>
  <c r="E1114" i="8"/>
  <c r="E1110" i="8"/>
  <c r="E1106" i="8"/>
  <c r="E1102" i="8"/>
  <c r="E1098" i="8"/>
  <c r="E1094" i="8"/>
  <c r="E1090" i="8"/>
  <c r="E1086" i="8"/>
  <c r="E1082" i="8"/>
  <c r="E1078" i="8"/>
  <c r="E1074" i="8"/>
  <c r="E1070" i="8"/>
  <c r="E1066" i="8"/>
  <c r="D1064" i="8"/>
  <c r="E1062" i="8"/>
  <c r="E1049" i="8"/>
  <c r="E1047" i="8"/>
  <c r="E1043" i="8"/>
  <c r="E1037" i="8"/>
  <c r="E1031" i="8"/>
  <c r="E1025" i="8"/>
  <c r="E1019" i="8"/>
  <c r="E1017" i="8"/>
  <c r="E1013" i="8"/>
  <c r="E1011" i="8"/>
  <c r="E994" i="8"/>
  <c r="E998" i="8" s="1"/>
  <c r="E979" i="8"/>
  <c r="E977" i="8"/>
  <c r="E975" i="8"/>
  <c r="E973" i="8"/>
  <c r="E969" i="8"/>
  <c r="E967" i="8"/>
  <c r="E963" i="8"/>
  <c r="E957" i="8"/>
  <c r="E953" i="8"/>
  <c r="E949" i="8"/>
  <c r="E932" i="8"/>
  <c r="E928" i="8"/>
  <c r="C927" i="8"/>
  <c r="E926" i="8"/>
  <c r="C925" i="8"/>
  <c r="E924" i="8"/>
  <c r="C923" i="8"/>
  <c r="E922" i="8"/>
  <c r="E916" i="8"/>
  <c r="C915" i="8"/>
  <c r="E914" i="8"/>
  <c r="C913" i="8"/>
  <c r="E912" i="8"/>
  <c r="E904" i="8"/>
  <c r="E889" i="8"/>
  <c r="D875" i="8"/>
  <c r="D877" i="8" s="1"/>
  <c r="E873" i="8"/>
  <c r="E867" i="8"/>
  <c r="E865" i="8"/>
  <c r="E859" i="8"/>
  <c r="E857" i="8"/>
  <c r="E855" i="8"/>
  <c r="E853" i="8"/>
  <c r="E849" i="8"/>
  <c r="E841" i="8"/>
  <c r="E839" i="8"/>
  <c r="E837" i="8"/>
  <c r="E835" i="8"/>
  <c r="E833" i="8"/>
  <c r="E829" i="8"/>
  <c r="E827" i="8"/>
  <c r="D812" i="8"/>
  <c r="D810" i="8"/>
  <c r="D808" i="8"/>
  <c r="D806" i="8"/>
  <c r="D804" i="8"/>
  <c r="D802" i="8"/>
  <c r="D798" i="8"/>
  <c r="D794" i="8"/>
  <c r="E794" i="8" s="1"/>
  <c r="D792" i="8"/>
  <c r="D790" i="8"/>
  <c r="D788" i="8"/>
  <c r="D786" i="8"/>
  <c r="D784" i="8"/>
  <c r="D782" i="8"/>
  <c r="E782" i="8" s="1"/>
  <c r="D780" i="8"/>
  <c r="E774" i="8"/>
  <c r="E772" i="8"/>
  <c r="E770" i="8"/>
  <c r="E768" i="8"/>
  <c r="E764" i="8"/>
  <c r="E758" i="8"/>
  <c r="E756" i="8"/>
  <c r="E741" i="8"/>
  <c r="E737" i="8"/>
  <c r="E735" i="8"/>
  <c r="E731" i="8"/>
  <c r="D719" i="8"/>
  <c r="E719" i="8" s="1"/>
  <c r="E717" i="8"/>
  <c r="E711" i="8"/>
  <c r="E709" i="8"/>
  <c r="E707" i="8"/>
  <c r="E703" i="8"/>
  <c r="E701" i="8"/>
  <c r="E699" i="8"/>
  <c r="E697" i="8"/>
  <c r="E691" i="8"/>
  <c r="E677" i="8"/>
  <c r="E675" i="8"/>
  <c r="E671" i="8"/>
  <c r="E656" i="8"/>
  <c r="E652" i="8"/>
  <c r="E648" i="8"/>
  <c r="E646" i="8"/>
  <c r="E631" i="8"/>
  <c r="E629" i="8"/>
  <c r="E625" i="8"/>
  <c r="E623" i="8"/>
  <c r="E617" i="8"/>
  <c r="E602" i="8"/>
  <c r="E598" i="8"/>
  <c r="E592" i="8"/>
  <c r="E588" i="8"/>
  <c r="E586" i="8"/>
  <c r="E582" i="8"/>
  <c r="E578" i="8"/>
  <c r="E576" i="8"/>
  <c r="E574" i="8"/>
  <c r="E572" i="8"/>
  <c r="E566" i="8"/>
  <c r="E562" i="8"/>
  <c r="E547" i="8"/>
  <c r="E541" i="8"/>
  <c r="E535" i="8"/>
  <c r="E533" i="8"/>
  <c r="E531" i="8"/>
  <c r="E523" i="8"/>
  <c r="E519" i="8"/>
  <c r="E515" i="8"/>
  <c r="E513" i="8"/>
  <c r="E509" i="8"/>
  <c r="E507" i="8"/>
  <c r="E501" i="8"/>
  <c r="E499" i="8"/>
  <c r="E497" i="8"/>
  <c r="E495" i="8"/>
  <c r="E493" i="8"/>
  <c r="E487" i="8"/>
  <c r="E483" i="8"/>
  <c r="E479" i="8"/>
  <c r="E477" i="8"/>
  <c r="E473" i="8"/>
  <c r="E471" i="8"/>
  <c r="E456" i="8"/>
  <c r="E452" i="8"/>
  <c r="E448" i="8"/>
  <c r="E442" i="8"/>
  <c r="E438" i="8"/>
  <c r="E432" i="8"/>
  <c r="D406" i="8"/>
  <c r="E404" i="8"/>
  <c r="E400" i="8"/>
  <c r="E398" i="8"/>
  <c r="E396" i="8"/>
  <c r="E394" i="8"/>
  <c r="E392" i="8"/>
  <c r="E390" i="8"/>
  <c r="E388" i="8"/>
  <c r="E386" i="8"/>
  <c r="E374" i="8"/>
  <c r="E372" i="8"/>
  <c r="D368" i="8"/>
  <c r="E368" i="8" s="1"/>
  <c r="E366" i="8"/>
  <c r="E360" i="8"/>
  <c r="E790" i="8" l="1"/>
  <c r="K790" i="8"/>
  <c r="H790" i="8"/>
  <c r="N790" i="8"/>
  <c r="E808" i="8"/>
  <c r="K808" i="8"/>
  <c r="H808" i="8"/>
  <c r="N808" i="8"/>
  <c r="E784" i="8"/>
  <c r="K784" i="8"/>
  <c r="H784" i="8"/>
  <c r="N784" i="8"/>
  <c r="E792" i="8"/>
  <c r="K792" i="8"/>
  <c r="H792" i="8"/>
  <c r="N792" i="8"/>
  <c r="E802" i="8"/>
  <c r="K802" i="8"/>
  <c r="H802" i="8"/>
  <c r="N802" i="8"/>
  <c r="E810" i="8"/>
  <c r="K810" i="8"/>
  <c r="H810" i="8"/>
  <c r="N810" i="8"/>
  <c r="N368" i="8"/>
  <c r="K368" i="8"/>
  <c r="H368" i="8"/>
  <c r="H719" i="8"/>
  <c r="K719" i="8"/>
  <c r="N719" i="8"/>
  <c r="E798" i="8"/>
  <c r="K798" i="8"/>
  <c r="H798" i="8"/>
  <c r="N798" i="8"/>
  <c r="D370" i="8"/>
  <c r="E406" i="8"/>
  <c r="N406" i="8"/>
  <c r="K406" i="8"/>
  <c r="H406" i="8"/>
  <c r="D721" i="8"/>
  <c r="E780" i="8"/>
  <c r="K780" i="8"/>
  <c r="H780" i="8"/>
  <c r="N780" i="8"/>
  <c r="E786" i="8"/>
  <c r="H786" i="8"/>
  <c r="K786" i="8"/>
  <c r="N786" i="8"/>
  <c r="H794" i="8"/>
  <c r="K794" i="8"/>
  <c r="N794" i="8"/>
  <c r="E804" i="8"/>
  <c r="K804" i="8"/>
  <c r="H804" i="8"/>
  <c r="N804" i="8"/>
  <c r="E812" i="8"/>
  <c r="K812" i="8"/>
  <c r="H812" i="8"/>
  <c r="N812" i="8"/>
  <c r="E875" i="8"/>
  <c r="K875" i="8"/>
  <c r="H875" i="8"/>
  <c r="N875" i="8"/>
  <c r="D1072" i="8"/>
  <c r="E1072" i="8" s="1"/>
  <c r="N1064" i="8"/>
  <c r="K1064" i="8"/>
  <c r="H1064" i="8"/>
  <c r="K782" i="8"/>
  <c r="H782" i="8"/>
  <c r="N782" i="8"/>
  <c r="E788" i="8"/>
  <c r="K788" i="8"/>
  <c r="H788" i="8"/>
  <c r="N788" i="8"/>
  <c r="E806" i="8"/>
  <c r="H806" i="8"/>
  <c r="K806" i="8"/>
  <c r="N806" i="8"/>
  <c r="D879" i="8"/>
  <c r="H877" i="8"/>
  <c r="K877" i="8"/>
  <c r="N877" i="8"/>
  <c r="E983" i="8"/>
  <c r="E1053" i="8"/>
  <c r="E606" i="8"/>
  <c r="E936" i="8"/>
  <c r="E551" i="8"/>
  <c r="E682" i="8"/>
  <c r="E635" i="8"/>
  <c r="E660" i="8"/>
  <c r="D881" i="8"/>
  <c r="E879" i="8"/>
  <c r="D408" i="8"/>
  <c r="E877" i="8"/>
  <c r="E1064" i="8"/>
  <c r="D376" i="8"/>
  <c r="E816" i="8" l="1"/>
  <c r="N816" i="8"/>
  <c r="D1080" i="8"/>
  <c r="N1072" i="8"/>
  <c r="K1072" i="8"/>
  <c r="H1072" i="8"/>
  <c r="K879" i="8"/>
  <c r="H879" i="8"/>
  <c r="N879" i="8"/>
  <c r="H816" i="8"/>
  <c r="E370" i="8"/>
  <c r="N370" i="8"/>
  <c r="H370" i="8"/>
  <c r="K370" i="8"/>
  <c r="K881" i="8"/>
  <c r="H881" i="8"/>
  <c r="N881" i="8"/>
  <c r="D723" i="8"/>
  <c r="K721" i="8"/>
  <c r="H721" i="8"/>
  <c r="N721" i="8"/>
  <c r="E721" i="8"/>
  <c r="K816" i="8"/>
  <c r="N376" i="8"/>
  <c r="K376" i="8"/>
  <c r="H376" i="8"/>
  <c r="N408" i="8"/>
  <c r="K408" i="8"/>
  <c r="H408" i="8"/>
  <c r="E408" i="8"/>
  <c r="D410" i="8"/>
  <c r="D883" i="8"/>
  <c r="E881" i="8"/>
  <c r="D378" i="8"/>
  <c r="E376" i="8"/>
  <c r="N378" i="8" l="1"/>
  <c r="H378" i="8"/>
  <c r="K378" i="8"/>
  <c r="K723" i="8"/>
  <c r="H723" i="8"/>
  <c r="N723" i="8"/>
  <c r="D725" i="8"/>
  <c r="E723" i="8"/>
  <c r="N410" i="8"/>
  <c r="K410" i="8"/>
  <c r="H410" i="8"/>
  <c r="K883" i="8"/>
  <c r="H883" i="8"/>
  <c r="N883" i="8"/>
  <c r="D1088" i="8"/>
  <c r="N1080" i="8"/>
  <c r="K1080" i="8"/>
  <c r="H1080" i="8"/>
  <c r="E1080" i="8"/>
  <c r="E410" i="8"/>
  <c r="D412" i="8"/>
  <c r="D380" i="8"/>
  <c r="E378" i="8"/>
  <c r="D885" i="8"/>
  <c r="E883" i="8"/>
  <c r="G3496" i="9" l="1"/>
  <c r="E885" i="8"/>
  <c r="E893" i="8" s="1"/>
  <c r="H885" i="8"/>
  <c r="H893" i="8" s="1"/>
  <c r="K885" i="8"/>
  <c r="K893" i="8" s="1"/>
  <c r="N885" i="8"/>
  <c r="N893" i="8" s="1"/>
  <c r="D1096" i="8"/>
  <c r="N1088" i="8"/>
  <c r="K1088" i="8"/>
  <c r="H1088" i="8"/>
  <c r="E1088" i="8"/>
  <c r="K725" i="8"/>
  <c r="H725" i="8"/>
  <c r="N725" i="8"/>
  <c r="E725" i="8"/>
  <c r="D727" i="8"/>
  <c r="N380" i="8"/>
  <c r="H380" i="8"/>
  <c r="K380" i="8"/>
  <c r="N412" i="8"/>
  <c r="K412" i="8"/>
  <c r="H412" i="8"/>
  <c r="E412" i="8"/>
  <c r="D414" i="8"/>
  <c r="D382" i="8"/>
  <c r="E380" i="8"/>
  <c r="G3504" i="9" l="1"/>
  <c r="E727" i="8"/>
  <c r="E745" i="8" s="1"/>
  <c r="H727" i="8"/>
  <c r="H745" i="8" s="1"/>
  <c r="K727" i="8"/>
  <c r="K745" i="8" s="1"/>
  <c r="N727" i="8"/>
  <c r="N745" i="8" s="1"/>
  <c r="N382" i="8"/>
  <c r="K382" i="8"/>
  <c r="H382" i="8"/>
  <c r="N414" i="8"/>
  <c r="K414" i="8"/>
  <c r="H414" i="8"/>
  <c r="D1104" i="8"/>
  <c r="N1096" i="8"/>
  <c r="K1096" i="8"/>
  <c r="H1096" i="8"/>
  <c r="E1096" i="8"/>
  <c r="E414" i="8"/>
  <c r="D416" i="8"/>
  <c r="D384" i="8"/>
  <c r="E382" i="8"/>
  <c r="G3534" i="9" l="1"/>
  <c r="G3536" i="9" s="1"/>
  <c r="G3545" i="9" s="1"/>
  <c r="E384" i="8"/>
  <c r="N384" i="8"/>
  <c r="K384" i="8"/>
  <c r="H384" i="8"/>
  <c r="N416" i="8"/>
  <c r="K416" i="8"/>
  <c r="H416" i="8"/>
  <c r="D1112" i="8"/>
  <c r="N1104" i="8"/>
  <c r="K1104" i="8"/>
  <c r="H1104" i="8"/>
  <c r="E1104" i="8"/>
  <c r="E416" i="8"/>
  <c r="D418" i="8"/>
  <c r="N418" i="8" l="1"/>
  <c r="K418" i="8"/>
  <c r="H418" i="8"/>
  <c r="D1120" i="8"/>
  <c r="N1112" i="8"/>
  <c r="K1112" i="8"/>
  <c r="H1112" i="8"/>
  <c r="E1112" i="8"/>
  <c r="E418" i="8"/>
  <c r="D420" i="8"/>
  <c r="N420" i="8" l="1"/>
  <c r="K420" i="8"/>
  <c r="H420" i="8"/>
  <c r="D1128" i="8"/>
  <c r="N1120" i="8"/>
  <c r="K1120" i="8"/>
  <c r="H1120" i="8"/>
  <c r="E1120" i="8"/>
  <c r="E420" i="8"/>
  <c r="D424" i="8"/>
  <c r="N424" i="8" l="1"/>
  <c r="K424" i="8"/>
  <c r="H424" i="8"/>
  <c r="D1136" i="8"/>
  <c r="K1128" i="8"/>
  <c r="H1128" i="8"/>
  <c r="N1128" i="8"/>
  <c r="E1128" i="8"/>
  <c r="E424" i="8"/>
  <c r="D426" i="8"/>
  <c r="E426" i="8" l="1"/>
  <c r="E460" i="8" s="1"/>
  <c r="N426" i="8"/>
  <c r="N460" i="8" s="1"/>
  <c r="K426" i="8"/>
  <c r="K460" i="8" s="1"/>
  <c r="H426" i="8"/>
  <c r="H460" i="8" s="1"/>
  <c r="D1144" i="8"/>
  <c r="H1136" i="8"/>
  <c r="K1136" i="8"/>
  <c r="N1136" i="8"/>
  <c r="E1136" i="8"/>
  <c r="D1152" i="8" l="1"/>
  <c r="K1144" i="8"/>
  <c r="H1144" i="8"/>
  <c r="N1144" i="8"/>
  <c r="E1144" i="8"/>
  <c r="D1161" i="8" l="1"/>
  <c r="K1152" i="8"/>
  <c r="H1152" i="8"/>
  <c r="N1152" i="8"/>
  <c r="E1152" i="8"/>
  <c r="D1170" i="8" l="1"/>
  <c r="K1161" i="8"/>
  <c r="H1161" i="8"/>
  <c r="N1161" i="8"/>
  <c r="E1161" i="8"/>
  <c r="D1178" i="8" l="1"/>
  <c r="H1170" i="8"/>
  <c r="K1170" i="8"/>
  <c r="N1170" i="8"/>
  <c r="E1170" i="8"/>
  <c r="D1186" i="8" l="1"/>
  <c r="K1178" i="8"/>
  <c r="H1178" i="8"/>
  <c r="N1178" i="8"/>
  <c r="E1178" i="8"/>
  <c r="D1194" i="8" l="1"/>
  <c r="K1186" i="8"/>
  <c r="H1186" i="8"/>
  <c r="N1186" i="8"/>
  <c r="E1186" i="8"/>
  <c r="D1202" i="8" l="1"/>
  <c r="K1194" i="8"/>
  <c r="H1194" i="8"/>
  <c r="N1194" i="8"/>
  <c r="E1194" i="8"/>
  <c r="H1202" i="8" l="1"/>
  <c r="H1208" i="8" s="1"/>
  <c r="K1202" i="8"/>
  <c r="K1208" i="8" s="1"/>
  <c r="N1202" i="8"/>
  <c r="N1208" i="8" s="1"/>
  <c r="E1202" i="8"/>
  <c r="E1208" i="8" s="1"/>
  <c r="E1212" i="8" s="1"/>
  <c r="E1214" i="8" s="1"/>
  <c r="E1216" i="8" s="1"/>
  <c r="G3547" i="9" l="1"/>
  <c r="G3549" i="9" l="1"/>
</calcChain>
</file>

<file path=xl/sharedStrings.xml><?xml version="1.0" encoding="utf-8"?>
<sst xmlns="http://schemas.openxmlformats.org/spreadsheetml/2006/main" count="9840" uniqueCount="1672">
  <si>
    <t>UNIT</t>
  </si>
  <si>
    <t>QUANTITY</t>
  </si>
  <si>
    <t xml:space="preserve">SECTION NO. 1 </t>
  </si>
  <si>
    <t>H1</t>
  </si>
  <si>
    <t>BUILDING WORKS</t>
  </si>
  <si>
    <t>H3</t>
  </si>
  <si>
    <t xml:space="preserve">BILL NO. 1 </t>
  </si>
  <si>
    <t xml:space="preserve">PRELIMINARIES </t>
  </si>
  <si>
    <t>H2</t>
  </si>
  <si>
    <t>Item</t>
  </si>
  <si>
    <t>EARTHWORKS</t>
  </si>
  <si>
    <t>H4</t>
  </si>
  <si>
    <t>SITE CLEARANCE, ETC.</t>
  </si>
  <si>
    <t>Site clearance</t>
  </si>
  <si>
    <t>Digging up and removing rubbish, debris, vegetation, hedges, shrubs and trees not exceeding 200mm girth, bush, etc.</t>
  </si>
  <si>
    <t>m2</t>
  </si>
  <si>
    <t>Trenches</t>
  </si>
  <si>
    <t>m3</t>
  </si>
  <si>
    <t>Risk of collapse of excavations</t>
  </si>
  <si>
    <t>Sides of trench and hole excavations not exceeding 1,5m deep</t>
  </si>
  <si>
    <t>Keeping excavations free of all water other than subterranean water</t>
  </si>
  <si>
    <t>Compaction of surfaces</t>
  </si>
  <si>
    <t>No</t>
  </si>
  <si>
    <t>SOIL POISONING</t>
  </si>
  <si>
    <t>Soil insecticide</t>
  </si>
  <si>
    <t>Under floors etc including forming and poisoning shallow furrows against foundation walls etc, filling in furrows and ramming</t>
  </si>
  <si>
    <t>CONCRETE, FORMWORK AND REINFORCEMENT</t>
  </si>
  <si>
    <t>25MPa/19mm concrete</t>
  </si>
  <si>
    <t>Fabric reinforcement</t>
  </si>
  <si>
    <t>BRICKWORK SUNDRIES</t>
  </si>
  <si>
    <t>Brickwork reinforcement</t>
  </si>
  <si>
    <t>150mm Wide reinforcement built in horizontally</t>
  </si>
  <si>
    <t>m</t>
  </si>
  <si>
    <t>PRECAST CONCRETE</t>
  </si>
  <si>
    <t>UNREINFORCED CONCRETE</t>
  </si>
  <si>
    <t>REINFORCED CONCRETE</t>
  </si>
  <si>
    <t>Slabs including beams and inverted beams</t>
  </si>
  <si>
    <t>CONCRETE SUNDRIES</t>
  </si>
  <si>
    <t>REINFORCEMENT</t>
  </si>
  <si>
    <t>High tensile steel reinforcement to structural concrete work</t>
  </si>
  <si>
    <t>t</t>
  </si>
  <si>
    <t>8mm Diameter bars</t>
  </si>
  <si>
    <t>MASONRY</t>
  </si>
  <si>
    <t>SUPERSTRUCTURE</t>
  </si>
  <si>
    <t>75mm Wide reinforcement built in horizontally</t>
  </si>
  <si>
    <t>NUTEC-CEMENT/FIBRE-CEMENT WINDOW SILLS</t>
  </si>
  <si>
    <t>WATERPROOFING</t>
  </si>
  <si>
    <t>DAMP-PROOFING OF WALLS AND FLOORS</t>
  </si>
  <si>
    <t>In walls</t>
  </si>
  <si>
    <t>Under surface beds</t>
  </si>
  <si>
    <t>FLOOR COVERINGS, ETC.</t>
  </si>
  <si>
    <t>CARPENTRY AND JOINERY</t>
  </si>
  <si>
    <t>SKIRTINGS</t>
  </si>
  <si>
    <t>Wrought meranti</t>
  </si>
  <si>
    <t>IRONMONGERY</t>
  </si>
  <si>
    <t>LOCKS</t>
  </si>
  <si>
    <t>SUNDRIES</t>
  </si>
  <si>
    <t>METALWORK</t>
  </si>
  <si>
    <t>ALUMINIUM WINDOWS, DOORS, ETC</t>
  </si>
  <si>
    <t>PLASTERING</t>
  </si>
  <si>
    <t>SCREEDS</t>
  </si>
  <si>
    <t>INTERNAL PLASTER</t>
  </si>
  <si>
    <t>On walls</t>
  </si>
  <si>
    <t>On narrow widths</t>
  </si>
  <si>
    <t>TILING</t>
  </si>
  <si>
    <t>WALL TILING</t>
  </si>
  <si>
    <t>FLOOR TILING</t>
  </si>
  <si>
    <t>PLUMBING AND DRAINAGE</t>
  </si>
  <si>
    <t>SANITARY FITTINGS</t>
  </si>
  <si>
    <t>SUM</t>
  </si>
  <si>
    <t>GLAZING</t>
  </si>
  <si>
    <t>PAINTWORK</t>
  </si>
  <si>
    <t>PAINTWORK ETC TO NEW WORK</t>
  </si>
  <si>
    <t>ON FLOATED PLASTER</t>
  </si>
  <si>
    <t>ON METAL</t>
  </si>
  <si>
    <t>ON WOOD</t>
  </si>
  <si>
    <t>On doors</t>
  </si>
  <si>
    <t>TOTAL SECTION NO.1 - BILL NO.1 - PRELIMINARIES</t>
  </si>
  <si>
    <t>REINFORCED CONCRETE CAST AGAINST EXCAVATED SURFACES</t>
  </si>
  <si>
    <t>12mm Diameter bars</t>
  </si>
  <si>
    <t>Column bases</t>
  </si>
  <si>
    <t xml:space="preserve">FIXED CHARGE ITEMS </t>
  </si>
  <si>
    <t xml:space="preserve">Contractual requirements. </t>
  </si>
  <si>
    <t>Insurances</t>
  </si>
  <si>
    <t>Programming</t>
  </si>
  <si>
    <t>Performance Security</t>
  </si>
  <si>
    <t>Retention Guarantee</t>
  </si>
  <si>
    <t xml:space="preserve">Establishment of Facilities on the Site </t>
  </si>
  <si>
    <t xml:space="preserve">Facilities for Engineer </t>
  </si>
  <si>
    <t>Equipment for the Engineer's Staff</t>
  </si>
  <si>
    <t xml:space="preserve">Facilities for Contractor </t>
  </si>
  <si>
    <t>Offices and Storage Sheds</t>
  </si>
  <si>
    <t>Workshops</t>
  </si>
  <si>
    <t>Site Establishment</t>
  </si>
  <si>
    <t>Living Accomodation - The Contractor to supply a breakdown of</t>
  </si>
  <si>
    <t xml:space="preserve"> the different categories namley: Supervision, Skilled Labor,</t>
  </si>
  <si>
    <t xml:space="preserve"> Semi Skilled Labour and Unskilled Labour</t>
  </si>
  <si>
    <t>Laboratory Facilities</t>
  </si>
  <si>
    <t>Ablution and Latrine Facilities</t>
  </si>
  <si>
    <t>Tools and Equipment</t>
  </si>
  <si>
    <t>Water Supplies</t>
  </si>
  <si>
    <t>Electric Power</t>
  </si>
  <si>
    <t>Communication</t>
  </si>
  <si>
    <t>Air Supplies</t>
  </si>
  <si>
    <t>Dealing with Water</t>
  </si>
  <si>
    <t>Access</t>
  </si>
  <si>
    <t xml:space="preserve">Facilities Requiring Special Attention </t>
  </si>
  <si>
    <t>Security</t>
  </si>
  <si>
    <t>Safety</t>
  </si>
  <si>
    <t>Samples and certification of materials</t>
  </si>
  <si>
    <t>Testing Authority</t>
  </si>
  <si>
    <t>Other Contractors</t>
  </si>
  <si>
    <t>Quality Assurance</t>
  </si>
  <si>
    <t>Orders and Indents</t>
  </si>
  <si>
    <t>Site Meetings</t>
  </si>
  <si>
    <t>Plant for the Works</t>
  </si>
  <si>
    <t>Transport on the site</t>
  </si>
  <si>
    <t>Transport of the Workforce to and from the site</t>
  </si>
  <si>
    <t>Supervision for the duration of the construction</t>
  </si>
  <si>
    <t>Company and head office overheads costs for the duration of</t>
  </si>
  <si>
    <t xml:space="preserve"> the contract works</t>
  </si>
  <si>
    <t>Other fixed charge obligation - Contractor to submit details</t>
  </si>
  <si>
    <t>Remove site establishment on completion</t>
  </si>
  <si>
    <t xml:space="preserve">VALUE RELATED ITEMS </t>
  </si>
  <si>
    <t>Other value related obligations - Contractor to submit details</t>
  </si>
  <si>
    <t xml:space="preserve">TIME RELATED ITEMS </t>
  </si>
  <si>
    <t>Other time related obligation - Contractor to submit details</t>
  </si>
  <si>
    <t>30MPa/19mm concrete</t>
  </si>
  <si>
    <t>PERGOLA</t>
  </si>
  <si>
    <t>LANDSCAPE</t>
  </si>
  <si>
    <t>STEEL STAIRCASE</t>
  </si>
  <si>
    <t>Bulk excavation</t>
  </si>
  <si>
    <t>Columns</t>
  </si>
  <si>
    <t>RATE</t>
  </si>
  <si>
    <t>AMOUNT</t>
  </si>
  <si>
    <t>WORK DONE TO DATE</t>
  </si>
  <si>
    <t>PREVIOUS WORK DONE</t>
  </si>
  <si>
    <t>VAT @ 15%</t>
  </si>
  <si>
    <t xml:space="preserve"> </t>
  </si>
  <si>
    <t>Walls</t>
  </si>
  <si>
    <t>BILL No. 2</t>
  </si>
  <si>
    <t>EXCAVATION, FILLING, ETC</t>
  </si>
  <si>
    <t>Excavation not exceeding 2 m in earth below natural, filled and compacted, or reduced ground level, for :</t>
  </si>
  <si>
    <t xml:space="preserve">Extra over all excavations for carting away </t>
  </si>
  <si>
    <t>Surplus material from excavations and/or stock piles on site to a dumping site to be located by the contractor within 5km from the building site</t>
  </si>
  <si>
    <t xml:space="preserve">Keeping excavations free of water </t>
  </si>
  <si>
    <t>Earth filling obtained from the excavations and/or prescribed stock piles on site compacted to 90% Mod AASHTO density</t>
  </si>
  <si>
    <t>Backfilling to trenches, holes, etc</t>
  </si>
  <si>
    <t>Levelling and re-compaction of ground surface under solid floors</t>
  </si>
  <si>
    <t>Levelling and re-compaction of ground surface under apron paving</t>
  </si>
  <si>
    <t>To bottoms and sides of trenches, bases, etc.</t>
  </si>
  <si>
    <t>CARRIED TO SUMMARY</t>
  </si>
  <si>
    <t>BILL No. 3</t>
  </si>
  <si>
    <t>Apron paving cast in panels</t>
  </si>
  <si>
    <t>Strip foundations</t>
  </si>
  <si>
    <t>Surface beds cast in panels on waterproofing</t>
  </si>
  <si>
    <t>Lift shaft walls</t>
  </si>
  <si>
    <t>Slab over lift shaft</t>
  </si>
  <si>
    <t>Cantilever slabs</t>
  </si>
  <si>
    <t>Isolated beams</t>
  </si>
  <si>
    <t>Stairs and landings</t>
  </si>
  <si>
    <t>TEST BLOCKS</t>
  </si>
  <si>
    <t>Making and testing 150 x 150 x 150mm concrete strength test cube</t>
  </si>
  <si>
    <t>Finishing top surfaces of concrete smooth with a wood float</t>
  </si>
  <si>
    <t>Apron paving to falls</t>
  </si>
  <si>
    <t>ROUGH FORMWORK (DEGREE OF ACCURACY II)</t>
  </si>
  <si>
    <t>Rough formwork to sides</t>
  </si>
  <si>
    <t>Walls with total height exceeding 3,5m and not exceeding 5m above bearing level</t>
  </si>
  <si>
    <t>Outer surface of lift shaft walls with total height not exceeding 3,5m above bearing level</t>
  </si>
  <si>
    <t>Outer surface of lift shaft walls with total height exceeding 3,5m and not exceeding 5,0m above bearing level</t>
  </si>
  <si>
    <t>Inner surface of lift shaft walls with total height not exceeding 3,5m above bearing level</t>
  </si>
  <si>
    <t>Inner surface of lift shaft walls with total height exceeding 3,5m and not exceeding 5m above bearing level</t>
  </si>
  <si>
    <t>Rectangular columns with total height not exceeding 3,5m above bearing level</t>
  </si>
  <si>
    <t>Rectangular columns with total height exceeding 3,5m and not exceeding 5m above bearing level</t>
  </si>
  <si>
    <t>Square columns with total height not exceeding 3,5m above bearing level</t>
  </si>
  <si>
    <t>Square columns with total height exceeding 3,5m and not exceeding 5m above bearing level</t>
  </si>
  <si>
    <t>Edge of slabs</t>
  </si>
  <si>
    <t>Inverted beams</t>
  </si>
  <si>
    <t>Inverted beams above concrete</t>
  </si>
  <si>
    <t>Edges, risers, ends and reveals not exceeding 300mm high or wide</t>
  </si>
  <si>
    <t>Edges of apron paving not exceeding 300mm high or wide</t>
  </si>
  <si>
    <t>Risers of stairs not exceeding 300mm high or wide</t>
  </si>
  <si>
    <t>Step in soffit of slabs not exceeding 300mm high</t>
  </si>
  <si>
    <t>Sloping and stepped outer edges of stairs 350mm high extreme</t>
  </si>
  <si>
    <t>Formwork to form door opening size 1050mm wide x 2210mm high through 230mm thick wall</t>
  </si>
  <si>
    <t>Rough formwork to soffits</t>
  </si>
  <si>
    <t>Slabs not exceeding 250mm thick propped up exceeding 3,5m and not exceeding 5m high</t>
  </si>
  <si>
    <t>Slabs exceeding 250mm and not exceeding 500mm thick propped up exceeding 1,5m and not exceeding 3,5m high</t>
  </si>
  <si>
    <t>Slabs exceeding 250mm and not exceeding 500mm thick propped up exceeding 3,5m and not exceeding 5m high</t>
  </si>
  <si>
    <t>Slabs exceeding 250mm and not exceeding 500mm thick propped up exceeding 10m and not exceeding 12,5m high</t>
  </si>
  <si>
    <t>Slab over lift shaft exceeding 250mmand not exceeding 500mm thick propped up over shaft 12,64m high</t>
  </si>
  <si>
    <t>Cantilever walkway or balcony slabs not exceeding 250mm thick propped up exceeding 7,5m and not exceeding 10m high</t>
  </si>
  <si>
    <t>Cantilever walkway or balcony slabs exceeding 250mm and not exceeding 500mm thick propped up exceeding 3,5m and not exceeding 5m high</t>
  </si>
  <si>
    <t>Sloping soffit of stairs</t>
  </si>
  <si>
    <t>Landings of stairs</t>
  </si>
  <si>
    <t>Rough formwork to sides and soffits</t>
  </si>
  <si>
    <t xml:space="preserve">Beams propped up exceeding 1,5m and not exceeding 3,5m high </t>
  </si>
  <si>
    <t xml:space="preserve">Isolated beams propped up exceeding 1,5m and not exceeding 3,5m high </t>
  </si>
  <si>
    <t>SMOOTH FORMWORK (DEGREE OF ACCURACY I)</t>
  </si>
  <si>
    <t>Smooth formwork to sides</t>
  </si>
  <si>
    <t>MOVEMENT JOINTS ETC</t>
  </si>
  <si>
    <t>Expansion joints with 12mm polystyrene between vertical surfaces</t>
  </si>
  <si>
    <t>12mm Joints not exceeding 300mm high between concrete and brick surfaces</t>
  </si>
  <si>
    <t>Saw cut joints</t>
  </si>
  <si>
    <t>6 x 30mm Saw cut joints in top of concrete</t>
  </si>
  <si>
    <t>Mild steel reinforcement to structural concrete work</t>
  </si>
  <si>
    <t>Type 193 fabric reinforcement in surface beds</t>
  </si>
  <si>
    <t>BILL No. 4</t>
  </si>
  <si>
    <t>FOUNDATIONS (PROVISIONAL)</t>
  </si>
  <si>
    <t>Brickwork of NFX bricks (14 MPa nominal compressive strength) in class I mortar</t>
  </si>
  <si>
    <t>One brick wall</t>
  </si>
  <si>
    <t>300mm Hollow wall of two half brick skins with 100mm cavity filled solid with concrete</t>
  </si>
  <si>
    <t>Galvanised hoop iron cramps, ties, etc</t>
  </si>
  <si>
    <t>40 x 1,6mm Wall tie 550mm long with one end shot pinned to concrete and other end built into brickwork</t>
  </si>
  <si>
    <t>Approved face bricks pointed with recessed horizontal and flush vertical joints</t>
  </si>
  <si>
    <t>Extra over brickwork for face brickwork</t>
  </si>
  <si>
    <t>Half brick wall</t>
  </si>
  <si>
    <t>Half brick linings to concrete</t>
  </si>
  <si>
    <t>One parapet wall</t>
  </si>
  <si>
    <t>Prestressed fabricated lintels</t>
  </si>
  <si>
    <t>115 x 75mm Lintels in lengths not exceeding 3m</t>
  </si>
  <si>
    <t>115 x 75mm Lintels in lengths exceeding 3m and not exceeding 4,5m</t>
  </si>
  <si>
    <t>Turning pieces</t>
  </si>
  <si>
    <t>115mm Wide turning piece to lintels etc</t>
  </si>
  <si>
    <t>FACE BRICKWORK</t>
  </si>
  <si>
    <t>EXTERNAL FACE BRICKWORK</t>
  </si>
  <si>
    <t>Face brick-on-edge header course lintel 115mm high 115mm wide, pointed on front and soffit</t>
  </si>
  <si>
    <t xml:space="preserve">Cut face brick-on-edge external window cill, 180mm wide, set sloping and slightly projecting in cement mortar and pointed on top, front edge and projecting soffit including all necessary fair raking cutting to facings under and fair and fitted ends </t>
  </si>
  <si>
    <t>Natural grey sills in single lengths bedded in class I mortar including metal fixing lugs etc</t>
  </si>
  <si>
    <t>15 x 150mm Wide sills set flat and slightly projecting</t>
  </si>
  <si>
    <t>Precast concrete finished smooth on exposed surfaces including erecting in position</t>
  </si>
  <si>
    <t>Coping 300mm wide horizontal to top of parapet walls</t>
  </si>
  <si>
    <t>BILL No. 5</t>
  </si>
  <si>
    <t>One layer of 375 micron approved embossed damp proof course</t>
  </si>
  <si>
    <t>One layer of 250 micron approved waterproof sheeting sealed at laps with pressure sensitive tape</t>
  </si>
  <si>
    <t>WATERPROOFING TO ROOFS, ETC</t>
  </si>
  <si>
    <t>4mm "Derbigum SP4" fully bonded duel reinforced waterproofing membrane laid by torch-on fusion, including bending up or down at walls and beams</t>
  </si>
  <si>
    <t>On screeded flat roofs</t>
  </si>
  <si>
    <t>Flashing strip 150mm girth at edge of beams- or slabs including sealing with mastic</t>
  </si>
  <si>
    <t>Flashing strip 150mm girth at turn-ups including sealing top edge with mastic</t>
  </si>
  <si>
    <t>Additional membrane at 100mm diameter outlet</t>
  </si>
  <si>
    <t>Insulation layer</t>
  </si>
  <si>
    <t>70mm Thick Isoboard extruded polystyrene insulation laid on waterproofing membrane</t>
  </si>
  <si>
    <t>Protective layers</t>
  </si>
  <si>
    <t>Approved water permeable filter fabric sheeting laid on top of insulation layer</t>
  </si>
  <si>
    <t>50mm Thick layer of 25mm selected washed stone chips laid on filter fabric layer</t>
  </si>
  <si>
    <t>Two coats "Silvakote" bituminous aluminium paint</t>
  </si>
  <si>
    <t>On waterproofing to roofs</t>
  </si>
  <si>
    <t>JOINT SEALANTS ETC</t>
  </si>
  <si>
    <t>Approved clear silicone sealing compound including backing cord, bond breaker, primer, etc</t>
  </si>
  <si>
    <t>6 x 30mm In saw cut joints</t>
  </si>
  <si>
    <t>"Sika Pro 30" clear silicone sealing compound</t>
  </si>
  <si>
    <t>In 10mm wide horizontal joint in face brick wall at steel angle supports</t>
  </si>
  <si>
    <t>BILL No. 6</t>
  </si>
  <si>
    <t>16 x 90mm Chamfered skirting, plugged to brickwork</t>
  </si>
  <si>
    <t>DOORS ETC</t>
  </si>
  <si>
    <t>Semi-solid flush doors with hardboard on both sides,  hung to steel frames</t>
  </si>
  <si>
    <t>40mm Door 850 x 2100mm high (D4)</t>
  </si>
  <si>
    <t>40mm Double door in two equal leaves size 1200 x 2100mm high, hung folding with rebated meeting stiles (D2)</t>
  </si>
  <si>
    <t>Wrought meranti doors hung to steel frames</t>
  </si>
  <si>
    <t>44mm Framed door with horizontal battens on both sides 850 x 2100mm high (D3&amp;D7)</t>
  </si>
  <si>
    <t>44mm Framed double door in two equal leaves, each leave with horizontal battens on both sides, size 1500 x 2100mm high, hung folding with rebated meeting stiles (D6)</t>
  </si>
  <si>
    <t>BILL No. 7</t>
  </si>
  <si>
    <t>CEILINGS</t>
  </si>
  <si>
    <t>SUSPENDED CEILINGS</t>
  </si>
  <si>
    <t>1200 x 600 x 12,7mm "Donn" gypsum board panels with bonded vinyl finish on "Donn" pre-painted exposed  tee  suspension  system  including  main and cross tees, necessary hangers, grids, etc</t>
  </si>
  <si>
    <t>Ceilings  suspended  not  exceeding 1m below concrete slabs</t>
  </si>
  <si>
    <t>Vertical bulkhead 500mm high between suspended ceiling and slab soffit</t>
  </si>
  <si>
    <t>"Donn SM 25" pre-painted shadowline cornices to suspended ceilings</t>
  </si>
  <si>
    <t>Cornices plugged</t>
  </si>
  <si>
    <t>Insulation</t>
  </si>
  <si>
    <t>Apprfoved sound insulation material on top of suspended ceilings</t>
  </si>
  <si>
    <t>BILL No. 8</t>
  </si>
  <si>
    <t>FLOOR COVERINGS</t>
  </si>
  <si>
    <t>300 x 300 x 2,5mm Semi-flexible vinyl floor tiles</t>
  </si>
  <si>
    <t>On floors in two colour pattern</t>
  </si>
  <si>
    <t>Sealers</t>
  </si>
  <si>
    <t xml:space="preserve">Two coats floor dressing as recommended by the manufacturer of the floor coverings on vinyl flooring </t>
  </si>
  <si>
    <t>Self leveling screed on floor for vinyl tiles</t>
  </si>
  <si>
    <t>BILL No. 9</t>
  </si>
  <si>
    <t>HINGES, BOLTS, ETC</t>
  </si>
  <si>
    <t>150mm Lever flush bolts</t>
  </si>
  <si>
    <t>Locksets including handles</t>
  </si>
  <si>
    <t>Double cylinder lockset</t>
  </si>
  <si>
    <t>Double cylinder rebated lockset</t>
  </si>
  <si>
    <t>Bathroom/WC deadlock with indicator set</t>
  </si>
  <si>
    <t>Bathroom/WC deadlock with indicator set for physically impaired</t>
  </si>
  <si>
    <t>Doorstop plugged to floor.</t>
  </si>
  <si>
    <t>Hat and coat hook with rubber buffer</t>
  </si>
  <si>
    <t>Door closer</t>
  </si>
  <si>
    <t>LETTERS, NAMEPLATES, ETC</t>
  </si>
  <si>
    <t>Natural anodised aluminium plates engraved with international pictograms in colour</t>
  </si>
  <si>
    <t>150 x 150mm Plate with male symbol</t>
  </si>
  <si>
    <t>150 x 150mm Plate with female symbol</t>
  </si>
  <si>
    <t>150 x 150mm Plate with paraplegic symbol</t>
  </si>
  <si>
    <t>150 x 150mm Plate with directional fire escape symbol</t>
  </si>
  <si>
    <t>150 x 150mm Plate with fire extinguisher symbol</t>
  </si>
  <si>
    <t>150 x 150mm Plate with fire hose reel symbol</t>
  </si>
  <si>
    <t>BATHROOM FITTINGS</t>
  </si>
  <si>
    <t>Lockable type toilet roll holder plugged</t>
  </si>
  <si>
    <t>"Vaal Paragon"</t>
  </si>
  <si>
    <t>32mm Type 9 back grab rail 800mm long plugged</t>
  </si>
  <si>
    <t>32mm Type 8 side grab rail 900mm girth plugged</t>
  </si>
  <si>
    <t xml:space="preserve">WALL MOUNTED PINNING BOARDS </t>
  </si>
  <si>
    <t xml:space="preserve">Pinning board 1000 x 1000mm fixed to wall </t>
  </si>
  <si>
    <t>BILL No. 10</t>
  </si>
  <si>
    <t>SUNDRY GALVANIZED STEELWORK</t>
  </si>
  <si>
    <t>Bearers for brick linings</t>
  </si>
  <si>
    <t>150 x 90 x 10mm Angle section bearers holed for bolts at 500mm centres</t>
  </si>
  <si>
    <t>kg</t>
  </si>
  <si>
    <t>M16 "Trufix" anchor bolt and fixing into side concrete beam or slab</t>
  </si>
  <si>
    <t>PRESSED STEEL DOOR FRAMES</t>
  </si>
  <si>
    <t>1,2mm Rebated frames suitable for half brick walls</t>
  </si>
  <si>
    <t>Frame for door 850 x 2100mm high (D4)</t>
  </si>
  <si>
    <t>1,2mm Rebated frames suitable for one brick walls</t>
  </si>
  <si>
    <t>Frame for door 850 x 2100mm high (D3&amp;D7)</t>
  </si>
  <si>
    <t>Frame for double door 1200 x 2100mm high (D2)</t>
  </si>
  <si>
    <t>Frame for double door 1500 x 2100mm high (D6)</t>
  </si>
  <si>
    <t>Safe door</t>
  </si>
  <si>
    <t>Purpose made charcoal powder coated windows glazed with 4mm clear glass</t>
  </si>
  <si>
    <t>Window 1200 x 600mm high (W6)</t>
  </si>
  <si>
    <t>Window 1800 x 600mm high (W5 &amp; W8)</t>
  </si>
  <si>
    <t>Window 2400 x 600mm high (W4)</t>
  </si>
  <si>
    <t>Window 1000 x 1785mm high (W2)</t>
  </si>
  <si>
    <t>Window 2000 x 1785mm high (W3)</t>
  </si>
  <si>
    <t>Window 3000 x 1785mm high (W1)</t>
  </si>
  <si>
    <t>Window 600 x 2000mm high (W9)</t>
  </si>
  <si>
    <t>Window 2000 x 2435mm high (W7)</t>
  </si>
  <si>
    <t>Purpose made charcoal powder coated doors glazed with 6mm clear safety glass</t>
  </si>
  <si>
    <t>Double door and fanlight, size 1800 x 2720mm high, including ironmongery (D1)</t>
  </si>
  <si>
    <t>Purpose made charcoal powder coated window walls/shopfronts glazed with 6mm clear safety glass</t>
  </si>
  <si>
    <t>Window wall 2000 x 10600mm high (SF1)</t>
  </si>
  <si>
    <t>Window wall 2800 x 6830mm high (SF2)</t>
  </si>
  <si>
    <t xml:space="preserve">                                         </t>
  </si>
  <si>
    <t>Window wall 5285 x 3455mm high (SF3)</t>
  </si>
  <si>
    <t>Window wall L-shaped on plan, size 4055 x 3455mm high overall (SF6)</t>
  </si>
  <si>
    <t>Window wall L-shaped on plan, size 6945 x 3855mm high overall (SF5)</t>
  </si>
  <si>
    <t>Window wall L-shaped on plan, size 8635 x 7000mm high overall (SF4)</t>
  </si>
  <si>
    <t>BILL No. 11</t>
  </si>
  <si>
    <t>3:1 Cement plaster screeds steel trowelled on concrete</t>
  </si>
  <si>
    <t>25mm Thick on floors</t>
  </si>
  <si>
    <t>25mm Thick on thresholds, risers, etc. in narrow widths</t>
  </si>
  <si>
    <t>3:1 Cement plaster screeds with 10% "Coprox" waterproofing additive added to the cement ratio of the mix, steel trowelled smooth on concrete</t>
  </si>
  <si>
    <t>Average 40mm thick on floors to falls (walkways and balconies)</t>
  </si>
  <si>
    <t>Average 60mm thick on roofs or floors to falls and currents</t>
  </si>
  <si>
    <t>Average 100mm thick on roofs or floors to falls and currents</t>
  </si>
  <si>
    <t>75 x 75mm Triangular fillet against walls etc</t>
  </si>
  <si>
    <t>EXTERNAL PLASTER</t>
  </si>
  <si>
    <t>On brickwork</t>
  </si>
  <si>
    <t>Plaster one coat nominal 15mm thick sand-cement plaster finished with a steel float</t>
  </si>
  <si>
    <t>Slush surface with plasterkey-cement slurry and plaster one coat nominal 15mm thick sand-cement plaster finished with a steel float</t>
  </si>
  <si>
    <t>On ceilings</t>
  </si>
  <si>
    <t>On sloping ceilings</t>
  </si>
  <si>
    <t>On sloping and stepped edge of stairs</t>
  </si>
  <si>
    <t>Two coat plaster with gypsum finish on brickwork</t>
  </si>
  <si>
    <t>On concrete</t>
  </si>
  <si>
    <t>Slush surface with plasterkey-cement slurry, plaster one coat nominal 15mm thick sand-cement plaster and finish with semi-hydrate gypsum plaster in two coats applied by steel float</t>
  </si>
  <si>
    <t>On columns</t>
  </si>
  <si>
    <t>On columns flush with brickwork</t>
  </si>
  <si>
    <t>On beams and slab edges</t>
  </si>
  <si>
    <t>On sloping soffit of srairs</t>
  </si>
  <si>
    <t>CORNER PROTECTORS, DIVIDING STRIPS, ETC</t>
  </si>
  <si>
    <t>3 x 30mm Flat section brass dividing strip or weather bar</t>
  </si>
  <si>
    <t>BILL No. 12</t>
  </si>
  <si>
    <t>White glazed ceramic tiles fixed adhesive to plaster (plaster elsewhere)</t>
  </si>
  <si>
    <t>On walls in splashbacks</t>
  </si>
  <si>
    <t>EXTERNAL TILES</t>
  </si>
  <si>
    <t>Approved ceramic floor tiles fixed with adhesive to bedding (bedding elsewhere) and pointed with jointing compound</t>
  </si>
  <si>
    <t>On balconies and walkways</t>
  </si>
  <si>
    <t>On risers 170mm high of cut tiles</t>
  </si>
  <si>
    <t>On treads 250mm wide of cut tiles</t>
  </si>
  <si>
    <t>INTERNAL TILES</t>
  </si>
  <si>
    <t>On floors</t>
  </si>
  <si>
    <t>On top of  thresholds 115mm wide of cut tiles</t>
  </si>
  <si>
    <t>CORNER PROTECTORS, ETC</t>
  </si>
  <si>
    <t>Stainless steel straight edge below tread tiles, thresholds or edges</t>
  </si>
  <si>
    <t>BILL No. 13</t>
  </si>
  <si>
    <t>RAINWATER DISPOSAL</t>
  </si>
  <si>
    <t>DOWNPIPES, ETC</t>
  </si>
  <si>
    <t>uPVC pipes</t>
  </si>
  <si>
    <t>80mm Pipes cast into concrete or built into brickwork</t>
  </si>
  <si>
    <t>Extra over uPVC pipes for fittings</t>
  </si>
  <si>
    <t>80mm Bend</t>
  </si>
  <si>
    <t>Cast iron full-flow outlets cast into concrete</t>
  </si>
  <si>
    <t>80mm "Fullflow" centre bolt 90 degree side outlet connected to 800mm uPVC pipe</t>
  </si>
  <si>
    <t>Stainless steel</t>
  </si>
  <si>
    <t>Single bowl sink and drainage board</t>
  </si>
  <si>
    <t>Vitreous china</t>
  </si>
  <si>
    <t>Vanity basin</t>
  </si>
  <si>
    <t>Wall hung WC suite comprising white vitreous china wall hung 90 degree washdown pan with double flap seat and concealed cistern complete</t>
  </si>
  <si>
    <t>ALLOWANCES</t>
  </si>
  <si>
    <t>Allowance for soil drainage</t>
  </si>
  <si>
    <t>Allowance for waste piping and fittings</t>
  </si>
  <si>
    <t>Allowance for water piping and fittings</t>
  </si>
  <si>
    <t>Allowance for hot water generation</t>
  </si>
  <si>
    <t>BILL No. 14</t>
  </si>
  <si>
    <t>MIRRORS</t>
  </si>
  <si>
    <t>6 mm Silvered float glass copper backed mirrors with polished edges holed for and fixed with chromium plated dome capped mirror screws with rubber buffers to plugs in brickwork or concrete</t>
  </si>
  <si>
    <t>Mirror 450 x 650mm high with four screws</t>
  </si>
  <si>
    <t>BILL No. 15</t>
  </si>
  <si>
    <t>Prepare and stop with Interior Polyfilla, apply one coat X107 PVA Acrylic First Coater and apply two coats Polvin Super Acrylic PVA paint</t>
  </si>
  <si>
    <t>On internal walls</t>
  </si>
  <si>
    <t>On internal ceilings and beams</t>
  </si>
  <si>
    <t>Prepare and stop with exterior crackfiller, apply one coat plaster primer and apply two coats Dulux Weatherguard paint for external use</t>
  </si>
  <si>
    <t>On external walls and projecting columns</t>
  </si>
  <si>
    <t>On external ceilings and beams</t>
  </si>
  <si>
    <t>ON PRECAST CONCRETE</t>
  </si>
  <si>
    <t>On external copings</t>
  </si>
  <si>
    <t>ON FIBRE-CEMENT</t>
  </si>
  <si>
    <t>Prepare and apply one coat X345 Time-Saver Sealer/Undercoat and apply two coats Plascon Velvaglo polyurethane enamel paint</t>
  </si>
  <si>
    <t>On internal flat cills</t>
  </si>
  <si>
    <t>Prepare, touch up factory primer, apply one coat Namelcote Zinc Chromate Metal Primer, apply one coat Merit Universal Undercoat and apply two coats Plascon Universal Enamel Gloss Paint</t>
  </si>
  <si>
    <t>On pressed steel door frames</t>
  </si>
  <si>
    <t xml:space="preserve">Prepare and touch up knots with Spick &amp; Span Patent Knotting, apply one coat Spick &amp; Span Oil Based Wood Primer, stop with Mendall 90, apply one coat of Merit Universal Undercoat and apply one coat of Plascon Universal Enamel Gloss Paint </t>
  </si>
  <si>
    <t>Prepare and apply one coat Spick &amp; Span Woodcoat Polyurethane Suede X44 Coating, stop with Spick &amp; Span Wood Stopping and apply two coats of Spick &amp; Span Woodcoat Polyurethane Suede X44 Coating, including sanding between coats</t>
  </si>
  <si>
    <t>On skirtings, rails, etc not exceeding 300 mm girth</t>
  </si>
  <si>
    <t>BILL No. 16</t>
  </si>
  <si>
    <t>PROVISIONAL SUMS, ETC.</t>
  </si>
  <si>
    <t>ELECTRICAL INSTALLATION AND RETICULATION</t>
  </si>
  <si>
    <t>Provide the sum of THOUSAND RAND  (R,000.00) for electrical light and power installation, luminaires, telkom installation and lightning protection and reticulation, executed complete</t>
  </si>
  <si>
    <t>Allow for profit on last if required</t>
  </si>
  <si>
    <t>Allow for attendance</t>
  </si>
  <si>
    <t>AIR CONDITIONING  INSTALLATION</t>
  </si>
  <si>
    <t>Provide the sum of THOUSAND RAND  (R,000.00) for air conditioning installation, executed complete</t>
  </si>
  <si>
    <t>PASSENGER LIFT  INSTALLATION</t>
  </si>
  <si>
    <t>Provide the sum of THOUSAND RAND  (R,000.00) for a passenger lift installation, executed complete</t>
  </si>
  <si>
    <t>CABINETS, SHELVING AND VANITY TOPS</t>
  </si>
  <si>
    <t>Provide the sum of THOUSAND RAND  (R000.00) for kitchen cabinets, shelving and tops for basins, executed complete</t>
  </si>
  <si>
    <t>BALUSTRADING AND HANDRAILS</t>
  </si>
  <si>
    <t>Provide the sum of THOUSAND RAND  (R00.00) for steel balustrading and handrails, executed complete</t>
  </si>
  <si>
    <t>HORIZONTAL AND VERTICAL SCREENS</t>
  </si>
  <si>
    <t>Provide the sum of THOUSAND RAND  (R00.00) for horizontal and vertical screens (area 110m2), executed complete</t>
  </si>
  <si>
    <t>STRONGROOM DOOR</t>
  </si>
  <si>
    <t>Provide the sum of THOUSAND RAND  (R00.00) for strongroom door, executed complete</t>
  </si>
  <si>
    <t>PILING</t>
  </si>
  <si>
    <t>Provide the sum of THOUSAND RAND  (R00,000.00) for piling installation, executed complete</t>
  </si>
  <si>
    <t>EXTERNAL WORK</t>
  </si>
  <si>
    <t>Provide the sum of THOUSAND RAND  (R00,000.00) for external works, executed complete</t>
  </si>
  <si>
    <t>Provide the sum of THOUSAND RAND  (R00,000.00) for steel staircase, executed complete</t>
  </si>
  <si>
    <t>Provide the sum of THOUSAND RAND  (R00,000.00) for pergola, executed complete</t>
  </si>
  <si>
    <t>Provide the sum of THOUSAND RAND  (R00,000.00) for landscape, executed complete</t>
  </si>
  <si>
    <t>SMOKE DETECTION</t>
  </si>
  <si>
    <t>ALUMINIUM SHOPFRONTS</t>
  </si>
  <si>
    <t>LOOSE FURNITURE</t>
  </si>
  <si>
    <t>KITCHEN CUPBOARDS</t>
  </si>
  <si>
    <t>SIGNAGE</t>
  </si>
  <si>
    <t>CURRERNT WORK DONE</t>
  </si>
  <si>
    <t>TOTAL EXCL VAT</t>
  </si>
  <si>
    <t>TOTAL INCL VAT</t>
  </si>
  <si>
    <t>Paintwork</t>
  </si>
  <si>
    <t xml:space="preserve">PRELIMINARIES AND GENERAL  </t>
  </si>
  <si>
    <t>Disclaimer  While the ASAQS aims to ensure that its publications represent best practice, the ASAQS does not accept or assume any liability or responsibility for any events or consequences which derive from the use of the Preliminaries Model Bill. Such Model Bill is not exhaustive and is therefore only intended to provide general guidance to those who wish to make use of it. This publication is provided "as is" without warranty of any kind, either expressed or implied including but without limitation to warranties of merchantability, fitness for a particular purpose and non-infringement</t>
  </si>
  <si>
    <t>BUILDING AGREEMENT AND PRELIMINARIES</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</si>
  <si>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</si>
  <si>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</si>
  <si>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</si>
  <si>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</si>
  <si>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</si>
  <si>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</si>
  <si>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</si>
  <si>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</si>
  <si>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User note</t>
  </si>
  <si>
    <t>The General Preambles for Trades 2017 published by the Association of South African Quantity Surveyors is designed to support and extend the abbreviated descriptions utilised in these bills of quantities by inter alia referring to SANS construction standards. Where such preambles are not applicable (eg where BS or Euro construction standards are applicable or the design consultants provide other preambles/specifications for insertion), users are to ensure that the abbreviated descriptions when read in conjunction with the Standard System of Measuring Building Work (seventh edition) for works within South Africa or the Standard Method of Measuring Building Work for Africa 2015 (first edition) for works elsewhere in Africa, represent the full description by extending the abbreviated bills of quantities descriptions and/or by inserting appropriate preambles or specifications</t>
  </si>
  <si>
    <t>Note that the text of the Standard System of Measuring Building Work (seventh edition) and that of the Standard Method of Measuring Building Work for Africa 2015 (first edition) is the same</t>
  </si>
  <si>
    <t>The latest version of the General Preambles for Trades should be referred to should the General Preambles for Trades 2017 be revised in future</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</si>
  <si>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</si>
  <si>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</si>
  <si>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</si>
  <si>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</si>
  <si>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  A recital of the headings of the individual clauses in the aforementioned JBCC Principal Building Agreement</t>
  </si>
  <si>
    <t>Section B :  A recital of the headings of the individual clauses in the aforementioned JBCC General Preliminaries</t>
  </si>
  <si>
    <t>Section C : Any special clauses to meet the particular circumstances of the project</t>
  </si>
  <si>
    <t>PRICING OF PRELIMINARIES</t>
  </si>
  <si>
    <t xml:space="preserve">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 </t>
  </si>
  <si>
    <t>SECTION A: PRINCIPAL BUILDING AGREEMENT</t>
  </si>
  <si>
    <t>Interpretation (A1-A7)</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</si>
  <si>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</si>
  <si>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</si>
  <si>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</si>
  <si>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</si>
  <si>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</si>
  <si>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</si>
  <si>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</si>
  <si>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</si>
  <si>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</si>
  <si>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</si>
  <si>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</si>
  <si>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 xml:space="preserve">2.   These persons shall notify the employer of their leader who has assigned authority to bind the contractor and each of these persons                                                                                                                                          </t>
  </si>
  <si>
    <t>3.  The contractor shall not alter its composition or legal status without the prior written consent of the employer</t>
  </si>
  <si>
    <t>F:............................. V:............................ T:............................</t>
  </si>
  <si>
    <t>Clause 2.0 - Law, regulations and notices</t>
  </si>
  <si>
    <t xml:space="preserve">Clause 3.0 - Offer and acceptance  F:............................. V:............................ T:............................ </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</si>
  <si>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</si>
  <si>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</si>
  <si>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</si>
  <si>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</si>
  <si>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t>
  </si>
  <si>
    <t>The principal agent shall decide which portion of the priced document may be used as a specification of materials and goods or methods, if any</t>
  </si>
  <si>
    <t>Electronic issue of drawings  All drawings for this project will be issued electronically and the contractor shall be deemed to have received such drawings on the date that such drawings have been dispatched electronically [5.6]</t>
  </si>
  <si>
    <t>Clause 6.0 - Employer's agents</t>
  </si>
  <si>
    <t>Delegated authority may be dealt with in B 5.0 of the contract data. Insert in the contract data "Refer to Bill No. 1 (Preliminaries)" should it be dealt with in Bill No. 1</t>
  </si>
  <si>
    <t>Delegated authority</t>
  </si>
  <si>
    <t>The authority of the principal agent to issue contract instructions [17.1] and perform duties for specific aspects of the works is delegated to agents as follows [6.2]. This does not preclude the principal agent from issuing such contract instructions:</t>
  </si>
  <si>
    <t>Add delegated authority as may be required for other relevant consultants not listed hereinafter</t>
  </si>
  <si>
    <t>1. Architect</t>
  </si>
  <si>
    <t>Insert the following but remove where the consultant is not relevant to this agreement. Edit both the duties and the contract instructions of the consultant in keeping with the wishes of the principal agent</t>
  </si>
  <si>
    <t>Note that the contract instructions hereinafter are selected from those listed in clause 17.1 of the JBCC PBA</t>
  </si>
  <si>
    <t>1.1 Duties [6.2] :  The architect is responsible for the architectural design, functional design and quality inspection of the works</t>
  </si>
  <si>
    <t>1.2 Contract instructions [6.2; 17.1] :</t>
  </si>
  <si>
    <t xml:space="preserve">1.2.1     Rectification of discrepancies, errors in description or quantity or omission of items in the agreement other than in the JBCC Principal Building Agreement </t>
  </si>
  <si>
    <t>1.2.2     Alteration to design, standards or quantity of the works provided that such contract instructions shall not substantially change the scope of the works</t>
  </si>
  <si>
    <t>1.2.3     The site [13.0]</t>
  </si>
  <si>
    <t>1.2.4     Compliance with the law, regulations and bylaws [2.1]</t>
  </si>
  <si>
    <t xml:space="preserve">1.2.5     Provision and testing of samples of materials and goods and/or of finishes and assemblies of elements of the works </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</si>
  <si>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</si>
  <si>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</si>
  <si>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</si>
  <si>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</si>
  <si>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</si>
  <si>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</si>
  <si>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</si>
  <si>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</si>
  <si>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</si>
  <si>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</si>
  <si>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1.2.16   On suspension or termination, protection of the works, removal of             construction equipment and surplus materials and goods [29.0]</t>
  </si>
  <si>
    <t>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</si>
  <si>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</si>
  <si>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</si>
  <si>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</si>
  <si>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3. Civil and structural engineer</t>
  </si>
  <si>
    <t>3.1 Duties [6.2] :  The civil and structural engineer is responsible for all aspects of civil and structural engineering design and quality inspection of the works</t>
  </si>
  <si>
    <t>3.2 Contract instructions [6.2; 17.1] :</t>
  </si>
  <si>
    <t xml:space="preserve">3.2.1 Rectification of discrepancies, errors in description or quantity or omission of items in the agreement other than in the JBCC Principal Building Agreement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</si>
  <si>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</si>
  <si>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</si>
  <si>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</si>
  <si>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</si>
  <si>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</si>
  <si>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</si>
  <si>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</si>
  <si>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</si>
  <si>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</si>
  <si>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</si>
  <si>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</si>
  <si>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t>
  </si>
  <si>
    <t>4. Mechanical engineer</t>
  </si>
  <si>
    <t>4.1 Duties [6.2] :  The mechanical engineer is responsible for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t>
  </si>
  <si>
    <t>4.2 Contract instructions [6.2; 17.1] :</t>
  </si>
  <si>
    <t xml:space="preserve">4.2.1 Rectification of discrepancies, errors in description or quantity or omission of items in the agreement other than in the JBCC Principal Building Agreement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</si>
  <si>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</si>
  <si>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</si>
  <si>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</si>
  <si>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</si>
  <si>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</si>
  <si>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</si>
  <si>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</si>
  <si>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</si>
  <si>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</si>
  <si>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</si>
  <si>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t>
  </si>
  <si>
    <t>HVAC</t>
  </si>
  <si>
    <t>SUPERVISOR</t>
  </si>
  <si>
    <t>Tenderer to allow for a full time working supervisor during the duration of the contract, who shall have the delegated authority to receive instructions and make decisions regarding the contract.</t>
  </si>
  <si>
    <t>SITE ESTABLISHMENT</t>
  </si>
  <si>
    <t>Tenderers to allow for all costs which may be required in order to place the necessary facilities on site for safe storage and orderly management purposes for the duration of the contract.</t>
  </si>
  <si>
    <t>REMOVAL OF WASTE</t>
  </si>
  <si>
    <t>Tenderer to allow for all costs associated with cleaning the site of all rubbish and waste caused by this contract.</t>
  </si>
  <si>
    <t>HEALTH AND SAFETY</t>
  </si>
  <si>
    <t>Allow for Health, Safety and Environmental in accordance with the Specification.</t>
  </si>
  <si>
    <t>GENERAL ITEMS</t>
  </si>
  <si>
    <t>Any additional, items that the Tenderer deems necessary for the successful and total completion of the portion of the work required for this Bill. Specify:</t>
  </si>
  <si>
    <t>Out of town allowance, accommodation &amp; travelling</t>
  </si>
  <si>
    <t xml:space="preserve">Item </t>
  </si>
  <si>
    <t>Construction guarantee</t>
  </si>
  <si>
    <t>Protection against damage, hoisting and rigging</t>
  </si>
  <si>
    <t>Allow for builders work, drilling and making good of holes through slabs or walls including sleeves.</t>
  </si>
  <si>
    <t>Allow for painting of ducting and insulation of the Air conditioning and Ventilation installation as specified to SANS 10173. The surfaces shall be cleaned, primed, undercoated and finished in high quality gloss paint.</t>
  </si>
  <si>
    <t>Allow for painting and labelling of equipment as specified.</t>
  </si>
  <si>
    <t>Allow for supply and installation of acrylic cloth and painting of foster seal over exposed refrigeration piping (200x80x400)mm</t>
  </si>
  <si>
    <t>Allow for Commissioning and testing the complete installation as specified.</t>
  </si>
  <si>
    <t>Allow for three sets of maintenance and operation manuals, including wiring diagrams, spare part lists as specified.</t>
  </si>
  <si>
    <t>Allow for twelve months free maintenance and guarantee.</t>
  </si>
  <si>
    <t>Allow for instructing the clients staff in the correct operation of the installation.</t>
  </si>
  <si>
    <t>Allow for preparation of "as installed drawings" and printing (3 sets).</t>
  </si>
  <si>
    <t>Allow for preparation of Workshop drawings and printing (3 sets).</t>
  </si>
  <si>
    <t>Allow for scaffolding.</t>
  </si>
  <si>
    <t>Any items not specifically listed above but required to complete the installation as per the specification and drawings (list the items)</t>
  </si>
  <si>
    <t>WET SERVICES</t>
  </si>
  <si>
    <t>SEWER</t>
  </si>
  <si>
    <t>JOINT TRADES</t>
  </si>
  <si>
    <t>Tenderers to allow for all costs which may be required in order to co-ordinate and liaise with the other Trade Contractors, especially with the electrical contractor.</t>
  </si>
  <si>
    <t>5. Electrical engineer</t>
  </si>
  <si>
    <t>5.1 Duties [6.2] :  The electrical engineer is responsible for all aspects of electrical engineering design and quality inspection of the works and, where appointed by the employer for quantity surveying services in respect of the electrical installations, for all measurements, valuations, financial assessments and all other quantity surveying and cost control functions</t>
  </si>
  <si>
    <t>5.2 Contract instructions [6.2; 17.1] :</t>
  </si>
  <si>
    <t xml:space="preserve">5.2.1 Rectification of discrepancies, errors in description or quantity or omission of items in the agreement other than in the JBCC Principal Building Agreement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</si>
  <si>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</si>
  <si>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</si>
  <si>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</si>
  <si>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</si>
  <si>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</si>
  <si>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</si>
  <si>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</si>
  <si>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</si>
  <si>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</si>
  <si>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</si>
  <si>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5.2.12 Expenditure of budgetary allowances, prime cost amounts and provisional sums</t>
  </si>
  <si>
    <t>NOTE : The Contractor must not use the Quantities indicated in the Bill to order. These Quantities are merely a guide in order to determine a Contract Value.</t>
  </si>
  <si>
    <t>Setting out of works</t>
  </si>
  <si>
    <t>Sum</t>
  </si>
  <si>
    <t>Provide "as built" drawings</t>
  </si>
  <si>
    <t>Additional items that the tenderer wishes to detail in order to complete the contract in good order. No claim will be considered should the tenderer not list such items below.</t>
  </si>
  <si>
    <t>7. Fire consultant</t>
  </si>
  <si>
    <t>7.1 Duties [6.2] :  The fire consultant is responsible for all aspects of rational fire design and quality inspection of the works</t>
  </si>
  <si>
    <t>7.2 Contract instructions [6.2; 17.1] :</t>
  </si>
  <si>
    <t xml:space="preserve">7.2.1 Rectification of discrepancies, errors in description or quantity or omission of items in the agreement other than in the JBCC Principal Building Agreement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</si>
  <si>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</si>
  <si>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</si>
  <si>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</si>
  <si>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</si>
  <si>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</si>
  <si>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</si>
  <si>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</si>
  <si>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</si>
  <si>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</si>
  <si>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</si>
  <si>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</si>
  <si>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</si>
  <si>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</si>
  <si>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</si>
  <si>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</si>
  <si>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</si>
  <si>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</si>
  <si>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</si>
  <si>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Clause 7.0 - Design responsibility  F:............................. V:............................ T:............................</t>
  </si>
  <si>
    <t>HEALTH AND SAFETY REQUIREMENTS</t>
  </si>
  <si>
    <t>Occupational Health and Safety Act 85 of 1993 , other applicable legislation including the Construction Regulations, 2014</t>
  </si>
  <si>
    <t>Prepare and Compile Health and Safety plan as per Site Health and Safety Specifications</t>
  </si>
  <si>
    <t>Once off</t>
  </si>
  <si>
    <t>Allow for the preparation of site specific health and safety file including notifying the authorities of the Construction Project</t>
  </si>
  <si>
    <t>Personal protective clothing and equipment (PPE)</t>
  </si>
  <si>
    <t>Health and Safety training</t>
  </si>
  <si>
    <t>Pre-employment, annual and exit medical examination of fitness</t>
  </si>
  <si>
    <t>Signage, information display and barricading netting for excavations and laydown areas</t>
  </si>
  <si>
    <t>First aid boxes</t>
  </si>
  <si>
    <t>Provision of a full time safety officer (Fully registered with SACPCMP as a CHSO)</t>
  </si>
  <si>
    <t>Per month</t>
  </si>
  <si>
    <t xml:space="preserve">Fencing and securing of the construction site with a solid diamond mesh fence (with green shade netting over it) to prevent unauthorised entrance </t>
  </si>
  <si>
    <t>Wheely bins for waste and disposal  for hazardous biological waste</t>
  </si>
  <si>
    <t>Fire Extinguishers</t>
  </si>
  <si>
    <t>PPE (Gloves, Gogles, Earplugs, dust mask)</t>
  </si>
  <si>
    <t>Daily</t>
  </si>
  <si>
    <t>Insurances and securities (A8-A11)</t>
  </si>
  <si>
    <t>Clause 8.0 - Works risk  F:............................. V:............................ T:............................</t>
  </si>
  <si>
    <t>Clause 9.0 - Indemnities  F:............................. V:............................ T:............................</t>
  </si>
  <si>
    <t>Clause 10.0 - Insurances  F:............................. V:............................ T:............................</t>
  </si>
  <si>
    <t>Clause 11.0 - Securities</t>
  </si>
  <si>
    <t>Guarantee for payment</t>
  </si>
  <si>
    <t>The employer shall provide to the contractor a guarantee for payment in the amount of .......................................................Rand (R...........................) [11.5.1].  The contractor shall consequently waive his lien or right of continuing possession of the works [11.10]</t>
  </si>
  <si>
    <t>Extension of waiver of lien</t>
  </si>
  <si>
    <t xml:space="preserve">The contractor shall ensure that a waiver of lien is included in all subcontracts and that the works executed on the site are kept free of all liens and other encumbrances at all times [11.10] </t>
  </si>
  <si>
    <t xml:space="preserve">Execution (A12 - A17) </t>
  </si>
  <si>
    <t>Clause 12.0 - Obligations of the parties</t>
  </si>
  <si>
    <t>Office accommodation  The contractor shall provide, maintain and remove on practical completion air conditioned office accommodation with suitable tables and chairs for meetings to be held on the site. Such offices shall be kept clean and fit for use at all times [12.2.18]</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</si>
  <si>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</si>
  <si>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</si>
  <si>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</si>
  <si>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</si>
  <si>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</si>
  <si>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</si>
  <si>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</si>
  <si>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</si>
  <si>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</si>
  <si>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</si>
  <si>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</si>
  <si>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</si>
  <si>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Site instructions  Instructions issued on site are to be recorded in a site instruction book which is to be supplied and maintained on site by the contractor</t>
  </si>
  <si>
    <t xml:space="preserve">Completion (A18 - A24) </t>
  </si>
  <si>
    <t>Clause 18.0 - Interim completion</t>
  </si>
  <si>
    <t>N/A</t>
  </si>
  <si>
    <t>Clause 19.0 - Practical completion  F:............................. V:............................ T:............................</t>
  </si>
  <si>
    <t xml:space="preserve">Clause 20.0 - Completion in sections </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</si>
  <si>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</si>
  <si>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</si>
  <si>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</si>
  <si>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 xml:space="preserve">Payment (A25 - A27) </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</si>
  <si>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</si>
  <si>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</si>
  <si>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</si>
  <si>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Tenant installation/user requirements delayed  There is a possibility that certain works related to tenant installation/user requirements may have to be delayed and may consequently not be executed prior to practical completion</t>
  </si>
  <si>
    <t>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 to proceed with such work is given to him within a period of three (3) calendar months after the date of practical completion of the works</t>
  </si>
  <si>
    <t>The employer reserves the right to omit such work without compensation to the contractor for loss of profit or any other loss which the contractor may suffer as a result of such omission</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</si>
  <si>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</si>
  <si>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</si>
  <si>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</si>
  <si>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 xml:space="preserve">Suspension and termination (A28 - A29) </t>
  </si>
  <si>
    <t xml:space="preserve">Clause 28.0 - Suspension by the contractor </t>
  </si>
  <si>
    <t>Clause 29.0 - Termination</t>
  </si>
  <si>
    <t xml:space="preserve">Dispute resolution (A30) </t>
  </si>
  <si>
    <t>Clause 30.0 - Dispute resolution  F:............................. V:............................ T:............................</t>
  </si>
  <si>
    <t>Agreement</t>
  </si>
  <si>
    <t>The required information of the parties and the amount of the contract sum shall be inserted in the agreement for signature of the agreement by the parties  F:............................. V:............................ T:............................</t>
  </si>
  <si>
    <t>Contract data</t>
  </si>
  <si>
    <t>Tenderer's selections</t>
  </si>
  <si>
    <t>Before submission of his tender the contractor is to complete the tenderer's selections in the contract data</t>
  </si>
  <si>
    <t xml:space="preserve">SECTION B:  GENERAL PRELIMINARIES </t>
  </si>
  <si>
    <t>Should it be necessary to expand on any of the General Preliminaries clauses, the user should list the appropriate General Preliminary clause number and heading and insert the relevant provision under a suitable heading in bold as may be necessary</t>
  </si>
  <si>
    <t xml:space="preserve">Definitions and interpretation (B1) </t>
  </si>
  <si>
    <t>Clause 1.1 - Definitions  F:............................. V:............................ T:............................</t>
  </si>
  <si>
    <t>Clause 1.2 - Interpretation  F:............................. V:............................ T:............................</t>
  </si>
  <si>
    <t xml:space="preserve">Documents (B2) </t>
  </si>
  <si>
    <t>Clause 2.1 - Checking of documents  F:............................. V:............................ T:............................</t>
  </si>
  <si>
    <t>Clause 2.2 - Provisional bills of quantities</t>
  </si>
  <si>
    <t>Multiple procurement  These bills of quantities are in multiple procurement format ie the "wet trades" - earthworks, concrete, formwork and reinforcement, precast concrete, masonry, waterproofing and sub-surface drainage - are provisionally (fully) measured and the subsequent trades are budgetary allowances and/or provisional sums  F:............................. V:............................ T:............................</t>
  </si>
  <si>
    <t>Clause 2.3 - Availability of construction information</t>
  </si>
  <si>
    <t>Clause 2.4 - Ordering of materials and goods  F:............................. V:............................ T:............................</t>
  </si>
  <si>
    <t xml:space="preserve">Previous work and adjoining properties (B3) </t>
  </si>
  <si>
    <t>Clause 3.1 - Previous work - dimensional accuracy  F:............................. V:............................ T:............................</t>
  </si>
  <si>
    <t>Clause 3.2 - Previous work - defects  F:............................. V:............................ T:............................</t>
  </si>
  <si>
    <t>Clause 3.3 - Inspection of adjoining properties  F:............................. V:............................ T:............................</t>
  </si>
  <si>
    <t xml:space="preserve">The site (B4) </t>
  </si>
  <si>
    <t>Clause 4.1 - Handover of site in stages  F:............................. V:............................ T:............................</t>
  </si>
  <si>
    <t>Clause 4.2 - Enclosure of the works</t>
  </si>
  <si>
    <t>Hoarding requirements, other than already described in clause 4.2, in the contract data or drawings</t>
  </si>
  <si>
    <t>Clause 4.3 - Geotechnical and other investigations  F:............................. V:............................ T:............................</t>
  </si>
  <si>
    <t>Clause 4.4 - Encroachments  F:............................. V:............................ T:............................</t>
  </si>
  <si>
    <t>Clause 4.5 - Existing premises occupied  F:............................. V:............................ T:............................</t>
  </si>
  <si>
    <t>Clause 4.6 - Services - known  F:............................. V:............................ T:............................</t>
  </si>
  <si>
    <t xml:space="preserve">Management of contract (B5) </t>
  </si>
  <si>
    <t>Clause 5.1 - Management of the works  F:............................. V:............................ T:............................</t>
  </si>
  <si>
    <t>Clause 5.2 - Progress meetings  F:............................. V:............................ T:............................</t>
  </si>
  <si>
    <t>Clause 5.3 - Technical meetings  F:............................. V:............................ T:............................</t>
  </si>
  <si>
    <t xml:space="preserve">Samples, shop drawings and manufacturer's instructions (B6) </t>
  </si>
  <si>
    <t>Clause 6.1 - Samples of materials  F:............................. V:............................ T:...........................</t>
  </si>
  <si>
    <t>Clause 6.2 - Workmanship samples  F:............................. V:............................ T:............................</t>
  </si>
  <si>
    <t>Clause 6.3 - Shop drawings  F:............................. V:............................ T:............................</t>
  </si>
  <si>
    <t>Clause 6.4 - Compliance with manufacturer's instructions  F:............................. V:............................ T:............................</t>
  </si>
  <si>
    <t xml:space="preserve">Deposits and fees (B7) </t>
  </si>
  <si>
    <t>Clause 7.1 - Deposits and fees  F:.......................... V:........................... T:.........................</t>
  </si>
  <si>
    <t xml:space="preserve">Temporary services (B8) </t>
  </si>
  <si>
    <t>Clause 8.1 - Water  F:............................. V:............................ T:............................</t>
  </si>
  <si>
    <t>Clause 8.2 - Electricity  F:............................. V:............................ T:............................</t>
  </si>
  <si>
    <t>Clause 8.3 - Ablution and welfare facilities  F:............................. V:............................ T:............................</t>
  </si>
  <si>
    <t>Clause 8.4 - Communication facilities  F:............................. V:............................ T:............................</t>
  </si>
  <si>
    <t xml:space="preserve">Prime cost amounts (B9) </t>
  </si>
  <si>
    <t>Clause 9.1 - Responsibility for prime cost amounts</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</si>
  <si>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</si>
  <si>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 xml:space="preserve">Attendance on subcontractors (B10) </t>
  </si>
  <si>
    <t>Clause 10.1 - General attendance   F:............................. V:............................ T:............................</t>
  </si>
  <si>
    <t>Clause 10.2 - Special attendance</t>
  </si>
  <si>
    <t xml:space="preserve"> F:............................. V:............................ T:............................</t>
  </si>
  <si>
    <t xml:space="preserve">General (B11) </t>
  </si>
  <si>
    <t>Clause 11.1 - Protection of the works  F:............................. V:............................ T:............................</t>
  </si>
  <si>
    <t>Clause 11.2 - Protection/isolation of existing works and works occupied in sections F:............................. V:............................ T:............................</t>
  </si>
  <si>
    <t>Clause 11.3 - Security of the works  F:............................. V:............................ T:............................</t>
  </si>
  <si>
    <t>Clause 11.4 - Notice before covering work  F:............................. V:............................ T:............................</t>
  </si>
  <si>
    <t>Clause 11.5 - Disturbance</t>
  </si>
  <si>
    <t>The following clause may be used should "disturbance" [11.5] need to be extended</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</si>
  <si>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</si>
  <si>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</si>
  <si>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t>
  </si>
  <si>
    <t>The contractor is to ensure that all roads which border the site and are used by the contractor during the execution of the works are kept clean and free of any dirt or debris caused by the execution of the works</t>
  </si>
  <si>
    <t>Environmental management plan  The employer has prepared an environmental management plan (EMP). The contractor shall price opposite this item for compliance with all the requirements of such EMP  F:........................ V:.........................T:.........................</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</si>
  <si>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</si>
  <si>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</si>
  <si>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</si>
  <si>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</si>
  <si>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</si>
  <si>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</si>
  <si>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executing the work and shall deliver same to the principal agent on final completion of the contract</t>
  </si>
  <si>
    <t>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t>
  </si>
  <si>
    <t>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</si>
  <si>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</si>
  <si>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</si>
  <si>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</si>
  <si>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</si>
  <si>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</si>
  <si>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Health and safety</t>
  </si>
  <si>
    <t>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[2.1]</t>
  </si>
  <si>
    <t>Health and safety  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 [2.1]</t>
  </si>
  <si>
    <t>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t>
  </si>
  <si>
    <t>Green star building certification  F:........................ V:.........................T:.........................</t>
  </si>
  <si>
    <t>Broad based black economic empowerment (BBBEE)  Tenders submitted will be evaluated taking into account their empowerment rating  The employer will be monitoring the broad based black economic empowerment (BBBEE) status of the contractor throughout the execution of the works</t>
  </si>
  <si>
    <t>The contractor is to submit to the principal agent on an annual basis a schedule of spend, split into vendors engaged as subcontractors and suppliers indicating their BBBEE rating including proof of the said rating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</si>
  <si>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</si>
  <si>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</si>
  <si>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</si>
  <si>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SUMMARY OF CATEGORIES</t>
  </si>
  <si>
    <t>Category : Fixed   R........................................  Category : Value   R........................................  Category : Time    R........................................</t>
  </si>
  <si>
    <t>EXTERNAL WORKS</t>
  </si>
  <si>
    <t xml:space="preserve">SUPPLEMENTARY PREAMBLES </t>
  </si>
  <si>
    <t xml:space="preserve">Nature of ground </t>
  </si>
  <si>
    <t xml:space="preserve">Excavation for working space in rock </t>
  </si>
  <si>
    <t>Notwithstanding clause 11 page 8 of the Standard System</t>
  </si>
  <si>
    <t xml:space="preserve"> of Measuring Building Work, excavation for working space</t>
  </si>
  <si>
    <t xml:space="preserve"> in rock will be measured in cubic metres to the extent</t>
  </si>
  <si>
    <t xml:space="preserve"> executed and given as "extra over" bulk excavation or</t>
  </si>
  <si>
    <t xml:space="preserve"> trench and hole excavation as the case may be </t>
  </si>
  <si>
    <t xml:space="preserve">Carting away of excavated material </t>
  </si>
  <si>
    <t>Descriptions of carting away of excavated material shall be</t>
  </si>
  <si>
    <t xml:space="preserve"> deemed to include loading excavated material onto trucks</t>
  </si>
  <si>
    <t xml:space="preserve"> directly from the excavations or, alternatively, from stock</t>
  </si>
  <si>
    <t xml:space="preserve"> piles situated on the building site </t>
  </si>
  <si>
    <t xml:space="preserve">Filling </t>
  </si>
  <si>
    <t>Notwithstanding the reference to prescribed multiple</t>
  </si>
  <si>
    <t xml:space="preserve"> handling in clause 1 page 6 of the Standard System of</t>
  </si>
  <si>
    <t xml:space="preserve"> Measuring Building Work, prices for filling and backfilling</t>
  </si>
  <si>
    <t xml:space="preserve"> shall include for all selection and any multiple handling of</t>
  </si>
  <si>
    <t xml:space="preserve"> material </t>
  </si>
  <si>
    <t xml:space="preserve">Soil poisoning </t>
  </si>
  <si>
    <t>Ant and weed poisoning will be applied in accordance to</t>
  </si>
  <si>
    <t xml:space="preserve"> SABS specifications by Registered and Approved</t>
  </si>
  <si>
    <t xml:space="preserve"> Specialists who will issue a five (5) year guarantee. The</t>
  </si>
  <si>
    <t xml:space="preserve"> contractor will only be paid for this items once they have</t>
  </si>
  <si>
    <t xml:space="preserve"> produced  the said cerfificate to the Project Manager.</t>
  </si>
  <si>
    <t xml:space="preserve">Site clearance </t>
  </si>
  <si>
    <t>BULK EXCAVATION EXCAVATION, FILLING, ETC.</t>
  </si>
  <si>
    <t>Excavate in all materials and use for embankment or backfill or dispose as required</t>
  </si>
  <si>
    <t>Excavate to reduced level</t>
  </si>
  <si>
    <t xml:space="preserve">Extra over bulk excavations in earth for excavation  </t>
  </si>
  <si>
    <t xml:space="preserve">Soft rock </t>
  </si>
  <si>
    <t xml:space="preserve">Hard rock </t>
  </si>
  <si>
    <t xml:space="preserve">Compaction of surfaces </t>
  </si>
  <si>
    <t>SUB BASE</t>
  </si>
  <si>
    <t>Earth filling obtained from the excavations and/or prescribed stock piles on site including haulage approximately 150m from perimeter of excavations or stock piles</t>
  </si>
  <si>
    <t>Rip and scarify 150mm in situ layer, wet and apply heavy rollers or rammers to achieve 93% MOD AASHTO at OMC (Optimum Moisture Content). Perform testing (DCP) to such prepared ground and further wet and compact until minimum CBR</t>
  </si>
  <si>
    <t>Approved filling material supplied by the contractor</t>
  </si>
  <si>
    <t>Coarse river sand filling supplied by the contractor</t>
  </si>
  <si>
    <t>Upper selected layer (G5) compacted to 95% MOD AASHTO, 150mm thick</t>
  </si>
  <si>
    <t>150mm C4 stabilized layer compacted to 98% MOD ASSHTO density</t>
  </si>
  <si>
    <t>KERBING AND CHANNELING</t>
  </si>
  <si>
    <t>Precast concrete, finished smooth on exposed surfaces including bedding, jointing and pointing</t>
  </si>
  <si>
    <t xml:space="preserve">Prescribed density tests on filling </t>
  </si>
  <si>
    <t xml:space="preserve">Modified AASHTO Density test </t>
  </si>
  <si>
    <t>Natural California Bearing Ratio test</t>
  </si>
  <si>
    <t>Field Density test, including "Optimum Moisture Content" test (four readings per test)</t>
  </si>
  <si>
    <t>To bottoms of bulk excavations</t>
  </si>
  <si>
    <t>Thermoplastic road marking paint in accordance with SANS regulations as specified by Civil Engineer</t>
  </si>
  <si>
    <t>A visible ground marking showing paraplegic sign</t>
  </si>
  <si>
    <t xml:space="preserve">1500mm x 300mm pedestrian lines </t>
  </si>
  <si>
    <t>Rataining wall inclusive of excavation, risk of collapse, waterproofing, concrete, soil posining and reinforcement.</t>
  </si>
  <si>
    <t>Excavate, supply and place 30MPa concrete for foundations to correct steps and levels</t>
  </si>
  <si>
    <t>Level and compact imported earth material upto 2.5m behind retaining wall</t>
  </si>
  <si>
    <t>Supply, cut and place one layer Geo Fabric on every course</t>
  </si>
  <si>
    <t>Asphalt surfacing of continuously medium grade 30mm after compaction to a minimum of 95% MOD AASHTO, binding edge fixing. Gradient maintenance that allows free flow of storm water into storm water drainage and/or the natural water way. The installation should include 15mm of slurry and spray.</t>
  </si>
  <si>
    <t>Tar surfacing</t>
  </si>
  <si>
    <t>Barrier kerb (Figure 7) with 150 x 150 x 300mm unreinforced concrete haunching at back of each joint including excavation, backfilling, etc</t>
  </si>
  <si>
    <t>Barrier kerb (Figure 10) with 150 x 150 x 300mm unreinforced concrete haunching at back of each joint including excavation, backfilling, etc</t>
  </si>
  <si>
    <t xml:space="preserve">Supply, Install, test and commision existing distribution board - Flush mounted distribution board cupboards c/w all switchgear and breakers indicated on the drawings </t>
  </si>
  <si>
    <t>DB-A</t>
  </si>
  <si>
    <t>DB-B</t>
  </si>
  <si>
    <t>DB-C</t>
  </si>
  <si>
    <t>SUPPLY AND DISTRIBUTION BOARDS</t>
  </si>
  <si>
    <t>Supply, deliver, install and terminate Cu PVC SWA PVC 600/1000V Cable, in trenches,  sleeves or on cable trays</t>
  </si>
  <si>
    <t>120mm² x 4 core (From main supply to BD - A)</t>
  </si>
  <si>
    <t>Supply and delivery</t>
  </si>
  <si>
    <t>Meter</t>
  </si>
  <si>
    <t>Installation</t>
  </si>
  <si>
    <t>Termination, c/w glands, shrouds, lugs and connection</t>
  </si>
  <si>
    <t>50mm² x 4 core (From main DB to BD - B)</t>
  </si>
  <si>
    <t>50mm² x 4 core (From main DB to BD - C)</t>
  </si>
  <si>
    <t>LOW VOLTAGE DISTRIBUTION</t>
  </si>
  <si>
    <t>LIGHTING INSTALLATION</t>
  </si>
  <si>
    <t>WIREWAYS</t>
  </si>
  <si>
    <t xml:space="preserve">Supply and Install Trunking </t>
  </si>
  <si>
    <t xml:space="preserve">Supply and install P8000 trunking suspended from slab and trusses in ceiling void. </t>
  </si>
  <si>
    <t>Supply, delivery and installation of PVC conduits, surface mounted in ceiling voids and fixed to walls or cast-in or built into walls, including all fixing materials, bends, terminations, draw boxes, etc.</t>
  </si>
  <si>
    <t>20mm diameter</t>
  </si>
  <si>
    <t>Supply, delivery and installation of Conduit outlets boxes c/w locknuts and bushes built into brick or cast into concrete or surface mounted</t>
  </si>
  <si>
    <t>65mm round box, c/w cover</t>
  </si>
  <si>
    <t>Supply, delivery and installation of Conduit outlets boxes c/w locknuts and bushes built into brick or cast into concrete or surface mounted, c/w applicable cover</t>
  </si>
  <si>
    <t>100 x 50 x 50 mm</t>
  </si>
  <si>
    <t>WIRING AND TERMINALS</t>
  </si>
  <si>
    <t>Supply, delivery and installation of Cu Conductors:</t>
  </si>
  <si>
    <t>1,5mm² PVC insulated conductor</t>
  </si>
  <si>
    <t>1,5mm² bare copper earth wire</t>
  </si>
  <si>
    <t>2.5mm² PVC insulated conductor</t>
  </si>
  <si>
    <t>LIGHT FITTINGS</t>
  </si>
  <si>
    <t xml:space="preserve">Supply, deliver, install, connect, test and commissioning the following light fittings </t>
  </si>
  <si>
    <t>Supply, deliver, install, connect, test and commissioning of Sensors</t>
  </si>
  <si>
    <t>ACCESSORIES</t>
  </si>
  <si>
    <t>Supply, deliver and install accessories to boxes</t>
  </si>
  <si>
    <t>5A, 3-pin socket outlets to trunking</t>
  </si>
  <si>
    <t>16A, one lever one way switch</t>
  </si>
  <si>
    <t>SMALL POWER INSTALLATION</t>
  </si>
  <si>
    <t>Supply and install conduit droppers chased or built into wall, consisting of 3 x 25mm dia &amp; 2 x 20mm dia from wire basket &amp; trunking in ceiling void to power skirting c/w 1.6mm draw wires</t>
  </si>
  <si>
    <t>100 x 100 x 50 mm</t>
  </si>
  <si>
    <t>Flush Mounted</t>
  </si>
  <si>
    <t>Mounted in floorbox</t>
  </si>
  <si>
    <t>Surface mounted</t>
  </si>
  <si>
    <t>Power skirting mounted</t>
  </si>
  <si>
    <t>16 A, 3-pin double white SSO + 16 A, 3-pin Euro Scoket (SANS 164-2)</t>
  </si>
  <si>
    <t xml:space="preserve">16 A, 3-pin dedicated red SSO </t>
  </si>
  <si>
    <t>Power skirting mounted, 45 degree (including plug top)</t>
  </si>
  <si>
    <t>Supply and installation of power skirting accessories</t>
  </si>
  <si>
    <t>Blank cover plate suitable for RJ 11 telephone outlet</t>
  </si>
  <si>
    <t>Blank cover plate suitable for RJ 49 data outlet</t>
  </si>
  <si>
    <t>Supply, Deliver and installation of Cu Conductors:</t>
  </si>
  <si>
    <t>4mm² PVC insulated conductor</t>
  </si>
  <si>
    <t>4mm² Surfix (For HVAC)</t>
  </si>
  <si>
    <t>EXTERNAL LIGHTING</t>
  </si>
  <si>
    <t xml:space="preserve">Supply, deliver, install, connect, test and commissioning the following external light fittings </t>
  </si>
  <si>
    <t>TYPE W1 - Beka Series23 274x274mm Wall-mounted 13W LED bulkhead light fitting with high-pressure die cast aluminium base and trim ring, and opal high impact acrylic diffuser or SIMILAR APPROVED.</t>
  </si>
  <si>
    <t>2,5mm² PVC insulated conductor</t>
  </si>
  <si>
    <t>2,5mm² bare copper earth wire</t>
  </si>
  <si>
    <t>Day Light switch</t>
  </si>
  <si>
    <t>Supply and installation</t>
  </si>
  <si>
    <t>PROVISIONAL SUMS</t>
  </si>
  <si>
    <t>SECURITY SYSTEM</t>
  </si>
  <si>
    <t>FIRE DETECTION</t>
  </si>
  <si>
    <t>Allow a provisional sum of R350 000,00 (Three hundred and fifty thousand rands) for the supply and installation of Fire detection</t>
  </si>
  <si>
    <t>sum</t>
  </si>
  <si>
    <t>LIGHTNING PROTECTION &amp; EARTHING</t>
  </si>
  <si>
    <t>Allow a provisional sum of R250 000,00 (Two hundred and fifty thousand rands) for the installation of lightning protection and earthing (Using a lightning protection company to be approved by the engineer for the installation of lightning protection system)</t>
  </si>
  <si>
    <t>GENERAL</t>
  </si>
  <si>
    <t>INSPECTION, TESTING AND COMMISSIONING</t>
  </si>
  <si>
    <t>Inspection, testing and handing over of the complete installation in the presence of Engineer and certify the results on the Certificate of compliances by an accredited (Master Installation Electrician).</t>
  </si>
  <si>
    <t>LABELLING</t>
  </si>
  <si>
    <t>HVAC SYSTEM</t>
  </si>
  <si>
    <t xml:space="preserve">Outdoor VRV condensing unit complete with all fans, compressors, mode control units, refrigeration circuitry, piping connections, anti-vibration mountings, supports, cabling, sensors, safeties and controls. </t>
  </si>
  <si>
    <t>AM120AXVANR/EA - 33.6 kW Cooling, 37.8 kW Heating</t>
  </si>
  <si>
    <t>No.</t>
  </si>
  <si>
    <t>AM120AXVANR/EA - 50.4 kW Cooling, 56.7 kW Heating</t>
  </si>
  <si>
    <t>VRV mode control unit (MCU) complete with high pressure and low pressure piping connections from outdoor unit, liquid and gas connections to indoor units, all internal coils, piping, fittings, safeties, cabling and controls including drain pan and drain connection, multi-kits and connection kits</t>
  </si>
  <si>
    <t>MCU - S4NEK2N 2 Port MCU Kit</t>
  </si>
  <si>
    <t>MCU - S4NEK3N 4 Port MCU Kit</t>
  </si>
  <si>
    <t>MCU - S6NEK2N 6 Port MCU Kit</t>
  </si>
  <si>
    <t>MCU - S6NEK3N 6 Port MCU Kit</t>
  </si>
  <si>
    <t>Control system for VRV condensing units, mode control unit, indoor split VRV units and allied equipment complete, including control panel, local and remote control elements for units and all sub-systems,  variable speed drives, duct pressure sensors, temperature sensors and controls ,etc., including interlinking cabling between control panel and equipment (condensors, etc.) complete.</t>
  </si>
  <si>
    <t>Central control system per floor</t>
  </si>
  <si>
    <t>Wireless remote controller</t>
  </si>
  <si>
    <t>Wired remote controller</t>
  </si>
  <si>
    <t>Motion detect sensor</t>
  </si>
  <si>
    <t>Electrical reticulation for HVAC system complete from HVAC control panel in plant area to all indoor evaporating units including all cabling, conduit, fittings, isolators, circuit breakers, drawboxes and all other equipment necessary to render the electrical installation to the HVAC system fully operational and compliant with the relevant SANS specifications.</t>
  </si>
  <si>
    <t>Electrical installation to HVAC system</t>
  </si>
  <si>
    <t>4way Cassette Wind-free VRV Type Split Air-Conditioning Indoor Units</t>
  </si>
  <si>
    <t>Unit consisting of evaporator, installed in suspended ceiling complete including integral drain pump, drain connection, refrigeration piping, drain piping and connection of refrigerant piping and control cabling, as well as remote control station and allied control wiring.</t>
  </si>
  <si>
    <t>1.5kW Total Cooling, 1.7kW Total Heating (CAS1)</t>
  </si>
  <si>
    <t>2.2kW Total Cooling, 2.5kW Total Heating (CAS2)</t>
  </si>
  <si>
    <t>2.8kW Total Cooling, 3.2kW Total Heating (CAS3)</t>
  </si>
  <si>
    <t>3.6kW Total Cooling, 4.0kW Total Heating (CAS4)</t>
  </si>
  <si>
    <t>4,5kW Total Cooling, 5.0kW Total Heating (CAS5)</t>
  </si>
  <si>
    <t>6.0kW Total Cooling, 6.8kW Total Heating (CAS7)</t>
  </si>
  <si>
    <t>Y - joint for refrigeration piping between VRV outdoor units, mode control and indoor units, installed on cable tray (measured elsewhere) complete with insulation on both suction and liquid line, as specified.</t>
  </si>
  <si>
    <t>MXJ-YA1500M 22,4kW and below</t>
  </si>
  <si>
    <t>MXJ-YA1509M 15.0kW and below</t>
  </si>
  <si>
    <t>MXJ-YA2500M over 22,4 - 70,3kW and below</t>
  </si>
  <si>
    <t>MXJ-YA2512M Over 15,0kW - 40.0kW and below</t>
  </si>
  <si>
    <t>MXJ-YA2815M Over 45,0 - 70.3kW and below</t>
  </si>
  <si>
    <t>MXJ-YA3800M Over 135.Kw</t>
  </si>
  <si>
    <t>MXJ-YA4422M Over 135.kW</t>
  </si>
  <si>
    <t>MXJ-TA3800M 135,2kW and below</t>
  </si>
  <si>
    <t>MXJ-TA4122M 140,2kW and below</t>
  </si>
  <si>
    <t>PIPING</t>
  </si>
  <si>
    <t>Hard drawn refrigeration piping between VRV condensing units and mode change units, installed on cable tray (measured elsewhere) complete with insulation and cladding on high pressure, low pressure, liquid and heat recovery lines, as specified.</t>
  </si>
  <si>
    <t>6.35mm diameter refrigerant copper pipe</t>
  </si>
  <si>
    <t>9.52mm diameter refrigerant copper pipe</t>
  </si>
  <si>
    <t>12.7mm diameter refrigerant copper pipe</t>
  </si>
  <si>
    <t>15.88mm diameter refrigerant copper pipe</t>
  </si>
  <si>
    <t>19.05mm diameter refrigerant copper pipe</t>
  </si>
  <si>
    <t>22.22mm diameter refrigerant copper pipe</t>
  </si>
  <si>
    <t>28.58mm diameter refrigerant copper pipe</t>
  </si>
  <si>
    <t>34.92mm diameter refrigerant copper pipe</t>
  </si>
  <si>
    <t>41.28mm diameter refrigerant copper pipe</t>
  </si>
  <si>
    <t>Elbow joint for refrigeration piping between VRV outdoor units, mode control and indoor units, installed on cable tray (measured elsewhere) complete with insulation on both suction and liquid line, as specified.</t>
  </si>
  <si>
    <t>12,7mm diameter</t>
  </si>
  <si>
    <t>15.88mm diameter</t>
  </si>
  <si>
    <t>19,05mm diameter</t>
  </si>
  <si>
    <t>22,22mm diameter</t>
  </si>
  <si>
    <t>28,58mm diameter</t>
  </si>
  <si>
    <t>34,92mm diameter</t>
  </si>
  <si>
    <t>41,28mm diameter</t>
  </si>
  <si>
    <t>Indoor units panel as per specification.</t>
  </si>
  <si>
    <t xml:space="preserve">PC4NUFMAN - Wind-Free Panel 4Way </t>
  </si>
  <si>
    <t>Galvanised sheet metal cable rack support for refrigerant piping, fixed to roof structure and external walls.</t>
  </si>
  <si>
    <t>305mm wide tray</t>
  </si>
  <si>
    <t>155mm wide tray</t>
  </si>
  <si>
    <t>76mm wide tray</t>
  </si>
  <si>
    <t>Extra over cable rack for vertical or horizontal fitting (Bend, T-piece)</t>
  </si>
  <si>
    <t>305mm wide fitting</t>
  </si>
  <si>
    <t>155mm wide fitting</t>
  </si>
  <si>
    <t>76mm wide fitting</t>
  </si>
  <si>
    <t>Galvanised sheet metal trunking with removeable lid for refrigerant piping, fixed to roof structure and external walls.</t>
  </si>
  <si>
    <t>350mm wide trunking</t>
  </si>
  <si>
    <t>Extra over cable tray for vertical or horizontal fitting (Bend, T-piece)</t>
  </si>
  <si>
    <t>350mm wide fitting</t>
  </si>
  <si>
    <t>Interconnecting cabling</t>
  </si>
  <si>
    <t>Interconnecting multi-core cabling between split unit indoor and outdoor units, run on cable trays supporting refrigerant piping.</t>
  </si>
  <si>
    <t>PVC condensate piping surface run on external walls</t>
  </si>
  <si>
    <t>32mm diameter pipe</t>
  </si>
  <si>
    <t>25mm diameter pipe</t>
  </si>
  <si>
    <t>Extra over for PVC pipe fittings (bends, tees, connections).</t>
  </si>
  <si>
    <t>32mm diameter fittings</t>
  </si>
  <si>
    <t>25mm diameter fittings</t>
  </si>
  <si>
    <t>All Refrigerant R410a required for VRV System 1</t>
  </si>
  <si>
    <t>FANS</t>
  </si>
  <si>
    <t>Descriptions of fan/attenuator assemblies shall be deemed to include supports and anti-vibration mountings from the structure, connections to, and including two attenuators per fan, flexible connections to ductwork, and all electrical connections.</t>
  </si>
  <si>
    <t xml:space="preserve">Wall mounted axial flow fan with weather lourve and weather 2-off sound attenuators complete </t>
  </si>
  <si>
    <t xml:space="preserve">No. </t>
  </si>
  <si>
    <t>GRILLES, DIFFUSERS, LOUVRES, DAMPERS AND SLEEVES NOT FORMING PART OF FAN ASSEMBLIES MEASURED ELSEWHERE</t>
  </si>
  <si>
    <t>Exhaust air grille, suited installation in circular uninsulated ducting including rectangular spigot</t>
  </si>
  <si>
    <t>150mm diameter (EAG)</t>
  </si>
  <si>
    <t>150mm diameter (SDV1)</t>
  </si>
  <si>
    <t>Hand over to builder for installation in wall or beam or door opening</t>
  </si>
  <si>
    <t>300mm wide x 200mm high weather louvre with wire mesh screen. (WL1)</t>
  </si>
  <si>
    <t>400mm wide x 300mm high weather louvre with wire mesh screen. (WL2)</t>
  </si>
  <si>
    <t xml:space="preserve">DUCTING </t>
  </si>
  <si>
    <t>Rectangular ducting, uninsulated with flanged connections, supported as per Standard Specification.</t>
  </si>
  <si>
    <t>300 x 300mm</t>
  </si>
  <si>
    <t>150 x 150mm</t>
  </si>
  <si>
    <t>100 x 150mm</t>
  </si>
  <si>
    <t>100 x 100mm</t>
  </si>
  <si>
    <t>Transformation piece in uninsulated rectangular duct</t>
  </si>
  <si>
    <t>300 x 200mm to 200 x 200mm</t>
  </si>
  <si>
    <t>250 x 150mm to 150 x 150mm</t>
  </si>
  <si>
    <t>150 x 150mm to  100 x 150mm</t>
  </si>
  <si>
    <t>200mm diameter to 300 x 200mm</t>
  </si>
  <si>
    <t>250mm diameter to 300 x 200mm</t>
  </si>
  <si>
    <t>315mm diameter to 400 x 300mm</t>
  </si>
  <si>
    <t>Stop end in uninsulated rectangular duct</t>
  </si>
  <si>
    <t>100mm diameter</t>
  </si>
  <si>
    <t>Take-off shoe, uninsulated, 200mm long connected to uninsulated rectangular ducting, including cut-in to parent duct, suited to take-off duct size</t>
  </si>
  <si>
    <t>Round spigot, uninsulated, 200mm long connected to uninsulated rectangular ducting, including cut-in to parent duct</t>
  </si>
  <si>
    <t xml:space="preserve">Uninsulated, fire rated flexible ducting </t>
  </si>
  <si>
    <t>150mm diameter</t>
  </si>
  <si>
    <t>WORKSHOP DRAWINGS</t>
  </si>
  <si>
    <t>The contractor shall make provision for a detailed set of workshop and as-built layout drawings of the entire installation, as the project progresses. Refer to standard detailed specification regarding project drawings.</t>
  </si>
  <si>
    <t>COMMISSING AND TESTING</t>
  </si>
  <si>
    <t>Commission and test the air conditioning and ventilation installation in accordance with Standard Specifications.</t>
  </si>
  <si>
    <t>GUARANTEE</t>
  </si>
  <si>
    <t>Free maintenance and guarantee on the installation as a whole in accordance with the Detailed Specifications.</t>
  </si>
  <si>
    <r>
      <t xml:space="preserve">Note 2: </t>
    </r>
    <r>
      <rPr>
        <sz val="18"/>
        <rFont val="Calibri"/>
        <family val="2"/>
        <scheme val="minor"/>
      </rPr>
      <t>Quantities reflected in these Bills are for tendering purposes.  Contractors must order equipment based on site requirements.</t>
    </r>
  </si>
  <si>
    <r>
      <t>250mm dia, 0.125m</t>
    </r>
    <r>
      <rPr>
        <vertAlign val="superscript"/>
        <sz val="18"/>
        <rFont val="Calibri"/>
        <family val="2"/>
        <scheme val="minor"/>
      </rPr>
      <t>3</t>
    </r>
    <r>
      <rPr>
        <sz val="18"/>
        <rFont val="Calibri"/>
        <family val="2"/>
        <scheme val="minor"/>
      </rPr>
      <t>/s at 150Pa - SAF1</t>
    </r>
  </si>
  <si>
    <r>
      <t>315mm dia, 0.223m</t>
    </r>
    <r>
      <rPr>
        <vertAlign val="superscript"/>
        <sz val="18"/>
        <rFont val="Calibri"/>
        <family val="2"/>
        <scheme val="minor"/>
      </rPr>
      <t>3</t>
    </r>
    <r>
      <rPr>
        <sz val="18"/>
        <rFont val="Calibri"/>
        <family val="2"/>
        <scheme val="minor"/>
      </rPr>
      <t>/s at 150Pa - SAF2</t>
    </r>
  </si>
  <si>
    <r>
      <t>200mm dia, 0.192m</t>
    </r>
    <r>
      <rPr>
        <vertAlign val="superscript"/>
        <sz val="18"/>
        <rFont val="Calibri"/>
        <family val="2"/>
        <scheme val="minor"/>
      </rPr>
      <t>3</t>
    </r>
    <r>
      <rPr>
        <sz val="18"/>
        <rFont val="Calibri"/>
        <family val="2"/>
        <scheme val="minor"/>
      </rPr>
      <t>/s at 150Pa - EAF1</t>
    </r>
  </si>
  <si>
    <t>Surplus material from excavations and/or stock piles on site to a dumping site to be located by the contractor within 20km from the building site</t>
  </si>
  <si>
    <t xml:space="preserve">For preambles see "Model Preambles for Trades (2008 Edition)" and Supplementary preambles as specified in the Trades. </t>
  </si>
  <si>
    <t>SUPPLEMENTARY PREAMBLES</t>
  </si>
  <si>
    <t>Nature of ground</t>
  </si>
  <si>
    <t>The nature of the ground is assumed to be sandy weathered granite, therefore "earth", but possibly interspersed with "hard rock"</t>
  </si>
  <si>
    <t>Excavation for working space in rock</t>
  </si>
  <si>
    <t>Notwithstanding clause 11 page 8 of the Standard System of Measuring Building Work, excavation for working space in rock will be measured in cubic metres to the extent executed and given as "extra over" bulk excavation or trench and hole excavation as the case may be</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</si>
  <si>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</si>
  <si>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</si>
  <si>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</si>
  <si>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multiple handling of material</t>
  </si>
  <si>
    <t>Soil poisoning</t>
  </si>
  <si>
    <t>Ant and weed poisoning will be applied in accordance to SABS specifications by Registered and Approved Specialists who will issue a five (5) year guarantee. The contractor will only be paid for this items once they have produced  the said cerfificate to the Principal Agent</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</si>
  <si>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</si>
  <si>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</si>
  <si>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Breeze concrete shall consist of twelve parts clean dry furnace ash, free from coal or other foreign matter, to one part cement (12:1), the ash graded up to particles which will pass a 16,5mm ring from a minimum which fails to pass a 4,75mm mesh.  The finer materials from the screening are to be first mixed with the cement into a mortar and the ash added afterwards and thoroughly incorporated</t>
  </si>
  <si>
    <t>Formwork</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</si>
  <si>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</si>
  <si>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</si>
  <si>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Formworks to soffits of solid slabs etc shall be deemed to be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</si>
  <si>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</si>
  <si>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</si>
  <si>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8mm-16mm Diameter bars</t>
  </si>
  <si>
    <t xml:space="preserve">BRICKWORK </t>
  </si>
  <si>
    <t xml:space="preserve">Sizes in descriptions </t>
  </si>
  <si>
    <t>Where sizes in descriptions are given in brick units, "one brick"</t>
  </si>
  <si>
    <t xml:space="preserve"> shall represent the length and "half brick" the width of a brick </t>
  </si>
  <si>
    <t xml:space="preserve">Linings to concrete </t>
  </si>
  <si>
    <t xml:space="preserve">Hollow walls etc </t>
  </si>
  <si>
    <t xml:space="preserve">Reinforced brick lintels </t>
  </si>
  <si>
    <t xml:space="preserve">Face bricks </t>
  </si>
  <si>
    <t xml:space="preserve">Pointing </t>
  </si>
  <si>
    <t xml:space="preserve">Particle board: </t>
  </si>
  <si>
    <t xml:space="preserve">Particle board shall comply with the following specifications:  </t>
  </si>
  <si>
    <t xml:space="preserve">a) SABS 1300 Particle board: exterior and flooring type  </t>
  </si>
  <si>
    <t xml:space="preserve">b) SABS 1301 Particle board: interior type </t>
  </si>
  <si>
    <t xml:space="preserve">Joinery: </t>
  </si>
  <si>
    <t xml:space="preserve">Fixing </t>
  </si>
  <si>
    <t xml:space="preserve">Decorative laminate finish:  </t>
  </si>
  <si>
    <t xml:space="preserve">Descriptions: </t>
  </si>
  <si>
    <t>Items described as "plugged" shall be deemed to include</t>
  </si>
  <si>
    <t xml:space="preserve"> have been given elsewhere </t>
  </si>
  <si>
    <t xml:space="preserve">Descriptions </t>
  </si>
  <si>
    <t xml:space="preserve"> screwing to fibre, plastic or metal plugs</t>
  </si>
  <si>
    <t xml:space="preserve">Finishes to ironmongery </t>
  </si>
  <si>
    <t>Where applicable finishes to ironmongery are indicated by</t>
  </si>
  <si>
    <t xml:space="preserve"> suffixes in accordance with the following list:  </t>
  </si>
  <si>
    <t xml:space="preserve">         BS Satin bronze lacquered CH Chromium plated  </t>
  </si>
  <si>
    <t xml:space="preserve">         SC Satin chromium plated  </t>
  </si>
  <si>
    <t xml:space="preserve">         SE Silver enamelled  </t>
  </si>
  <si>
    <t xml:space="preserve">         GE Grey enamelled  </t>
  </si>
  <si>
    <t xml:space="preserve">         AS Anodised silver  </t>
  </si>
  <si>
    <t xml:space="preserve">         AB Anodised bronze  </t>
  </si>
  <si>
    <t xml:space="preserve">         AG Anodised gold  </t>
  </si>
  <si>
    <t xml:space="preserve">         ABL Anodised black  </t>
  </si>
  <si>
    <t xml:space="preserve">         PB Polished brass  </t>
  </si>
  <si>
    <t xml:space="preserve">         PL Polished and lacquered  </t>
  </si>
  <si>
    <t xml:space="preserve">         PT Epoxy coated  </t>
  </si>
  <si>
    <t xml:space="preserve">         SD Sanded </t>
  </si>
  <si>
    <t xml:space="preserve">Drawings </t>
  </si>
  <si>
    <t>Descriptions</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</si>
  <si>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</si>
  <si>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 xml:space="preserve">"Polycop" polypropylene pipes: </t>
  </si>
  <si>
    <t>Polypropylene pipes 54mm diameter and under shall be</t>
  </si>
  <si>
    <t xml:space="preserve"> seamless copper coloured class 16 pipes jointed with</t>
  </si>
  <si>
    <t xml:space="preserve"> "Fast-fuse" heat welded thermoplastic or brass compression</t>
  </si>
  <si>
    <t xml:space="preserve"> fittings as designed for use with copper pipes as stated </t>
  </si>
  <si>
    <t>Pipes shall be firmly fixed to walls etc with coloured nylon</t>
  </si>
  <si>
    <t xml:space="preserve"> snap-in pipe clips with provision for accommodating thermal</t>
  </si>
  <si>
    <t xml:space="preserve"> movement and jointed and fixed strictly in accordance with the</t>
  </si>
  <si>
    <t xml:space="preserve"> manufacturer's instructions </t>
  </si>
  <si>
    <t xml:space="preserve">All pipe diameters are nominal external </t>
  </si>
  <si>
    <t xml:space="preserve">"Polylink" polypropylene pipes: </t>
  </si>
  <si>
    <t>Polypropylene pipes 63mm diameter and over shall be class 12</t>
  </si>
  <si>
    <t xml:space="preserve"> pipes jointed with cast iron "Supraclamp" running joints </t>
  </si>
  <si>
    <t>Fusion welded bends, once or twice mitred as necessary, and</t>
  </si>
  <si>
    <t xml:space="preserve"> tees shall be factory manufactured </t>
  </si>
  <si>
    <t>Fusion welded bends and tees shall include jointing to pipes</t>
  </si>
  <si>
    <t xml:space="preserve"> with PVC rubber ring double Z joint couplers </t>
  </si>
  <si>
    <t>Branch tees shall include flanged and bolted joints to "Polycop"</t>
  </si>
  <si>
    <t xml:space="preserve"> branch pipes in addition and for brass compression male iron to</t>
  </si>
  <si>
    <t xml:space="preserve"> copper straight couplers </t>
  </si>
  <si>
    <t>Reducers shall include jointing to pipes with PVC rubber ring</t>
  </si>
  <si>
    <t xml:space="preserve"> double Z joint couplers and reducers shall be of sufficient</t>
  </si>
  <si>
    <t xml:space="preserve"> overall length to accommodate same </t>
  </si>
  <si>
    <t>All pipes shall be jointed and fixed strictly in accordance with</t>
  </si>
  <si>
    <t xml:space="preserve"> the manufacturer's instructions </t>
  </si>
  <si>
    <t xml:space="preserve">Concrete pipes: </t>
  </si>
  <si>
    <t>Pipes shall be jointed with ogee joints with rubber collars or</t>
  </si>
  <si>
    <t xml:space="preserve"> socket and spigot joints with rubber rings </t>
  </si>
  <si>
    <t xml:space="preserve">Vitrified clay pipes: </t>
  </si>
  <si>
    <t>Pipes shall rest on solid ground and, where necessary, pockets</t>
  </si>
  <si>
    <t xml:space="preserve"> of sufficient size shall be cut around joints to enable the jointing</t>
  </si>
  <si>
    <t xml:space="preserve"> to be properly performed or, alternatively, pipes shall be bedded</t>
  </si>
  <si>
    <t xml:space="preserve"> full length on and including unreinforced concrete laid in a</t>
  </si>
  <si>
    <t xml:space="preserve"> semi-dry state immediately before pipes are laid </t>
  </si>
  <si>
    <t>Sewer and drainage pipes and fittings shall be jointed and</t>
  </si>
  <si>
    <t xml:space="preserve"> sealed with butyl rubber rings </t>
  </si>
  <si>
    <t xml:space="preserve">uPVC pipes and fittings: </t>
  </si>
  <si>
    <t>Soil, waste and vent pipes and fittings shall be solvent weld</t>
  </si>
  <si>
    <t xml:space="preserve"> jointed </t>
  </si>
  <si>
    <t xml:space="preserve">uPVC pressure pipes and fittings: </t>
  </si>
  <si>
    <t xml:space="preserve">Pipes for water supply shall be of the class stated </t>
  </si>
  <si>
    <t>Pipes of 40mm diameter and smaller shall be plain ended with</t>
  </si>
  <si>
    <t xml:space="preserve"> solvent welded uPVC loose sockets and fittings </t>
  </si>
  <si>
    <t>Pipes of 50mm diameter and greater shall have sockets and</t>
  </si>
  <si>
    <t xml:space="preserve"> spigots with push in type integral rubber ring joints.  Bends shall</t>
  </si>
  <si>
    <t xml:space="preserve"> be uPVC and all other fittings shall be cast iron, all with similar</t>
  </si>
  <si>
    <t xml:space="preserve"> push-in type joints </t>
  </si>
  <si>
    <t xml:space="preserve">Copper pipes: </t>
  </si>
  <si>
    <t>Pipes shall be hard drawn and half-hard pipes of the class</t>
  </si>
  <si>
    <t xml:space="preserve"> fittings shall be used in walls or in ground </t>
  </si>
  <si>
    <t xml:space="preserve">Fixing of pipes </t>
  </si>
  <si>
    <t>Unless specifically otherwise stated, descriptions of pipes</t>
  </si>
  <si>
    <t xml:space="preserve"> shall be deemed to include fixing to walls etc, casting in,</t>
  </si>
  <si>
    <t xml:space="preserve"> building in or suspending not exceeding 1m below</t>
  </si>
  <si>
    <t xml:space="preserve"> suspension level </t>
  </si>
  <si>
    <t xml:space="preserve">Lead pipes and fittings </t>
  </si>
  <si>
    <t>All soldered joints shall be wiped and brass unions shall be</t>
  </si>
  <si>
    <t xml:space="preserve"> used for jointing lead to steel </t>
  </si>
  <si>
    <t xml:space="preserve">Reducing fittings </t>
  </si>
  <si>
    <t>Where fittings have reducing ends or branches they are</t>
  </si>
  <si>
    <t xml:space="preserve"> described as "reducing".  In the case of pipes with diameters</t>
  </si>
  <si>
    <t xml:space="preserve"> not exceeding 60mm only the largest end or branch size is</t>
  </si>
  <si>
    <t xml:space="preserve"> given. Should the contractor wish to use other fittings and</t>
  </si>
  <si>
    <t xml:space="preserve"> bushes or reducers he may do so on the understanding that no</t>
  </si>
  <si>
    <t xml:space="preserve"> claim in this regard will be entertained.  In the case of pipes</t>
  </si>
  <si>
    <t xml:space="preserve"> with diameters exceeding 60mm all sizes are given and no</t>
  </si>
  <si>
    <t xml:space="preserve"> claim for extra bushes, reducers, etc will be entertained </t>
  </si>
  <si>
    <t xml:space="preserve">Wire gratings </t>
  </si>
  <si>
    <t>Descriptions of gutter outlets etc shall be deemed to include</t>
  </si>
  <si>
    <t xml:space="preserve"> wire balloon gratings </t>
  </si>
  <si>
    <t xml:space="preserve">Septic tanks </t>
  </si>
  <si>
    <t>Descriptions of septic tanks shall be deemed to include</t>
  </si>
  <si>
    <t xml:space="preserve"> excavation, bedding and jointing, concrete base slabs, jointing</t>
  </si>
  <si>
    <t xml:space="preserve"> to drains and backfilling, compaction, etc all in accordance with</t>
  </si>
  <si>
    <t xml:space="preserve">Exposed concrete surfaces </t>
  </si>
  <si>
    <t>Exposed surfaces of concrete stormwater channels, cover</t>
  </si>
  <si>
    <t xml:space="preserve"> slabs, inspection eye marker slabs, gulley tops, cleaning eye</t>
  </si>
  <si>
    <t xml:space="preserve"> tops, catchpits, inspection chambers, etc shall be finished</t>
  </si>
  <si>
    <t xml:space="preserve"> smooth with plaster </t>
  </si>
  <si>
    <t xml:space="preserve">Excavations </t>
  </si>
  <si>
    <t>No claim for rock excavation will be entertained unless the</t>
  </si>
  <si>
    <t xml:space="preserve"> contractor has timeously notified the quantity surveyor thereof</t>
  </si>
  <si>
    <t xml:space="preserve"> prior to backfilling </t>
  </si>
  <si>
    <t xml:space="preserve">"Soft rock" and "hard rock" shall be as defined in "Earthworks" </t>
  </si>
  <si>
    <t xml:space="preserve">Laying, backfilling, bedding, etc. of pipes </t>
  </si>
  <si>
    <t>Pipes shall be laid and bedded and trenches shall be carefully</t>
  </si>
  <si>
    <t xml:space="preserve"> backfilled in accordance with manufacturers' instructions </t>
  </si>
  <si>
    <t>Where no manufacturers' instructions exist pipes shall be laid in</t>
  </si>
  <si>
    <t xml:space="preserve"> accordance with clauses 5.1 and 5.2 of each of the following:  </t>
  </si>
  <si>
    <t xml:space="preserve">SABS 1200 L : Medium-pressure pipelines  </t>
  </si>
  <si>
    <t xml:space="preserve">LD : Sewers  </t>
  </si>
  <si>
    <t xml:space="preserve">LE : Stormwater drainage  </t>
  </si>
  <si>
    <t>Pipe trenches etc shall be backfilled in accordance with clauses</t>
  </si>
  <si>
    <t xml:space="preserve"> 3, 5.5, 5.6, 5.7 and 7 of SABS 1200  </t>
  </si>
  <si>
    <t xml:space="preserve">DB : Earthworks (Pipe trenches)  </t>
  </si>
  <si>
    <t>Pipes shall be bedded in accordance with clauses 3.1 to 3.4.1,</t>
  </si>
  <si>
    <t xml:space="preserve"> 5.1 to 5.3 and 7 of SABS 1200  </t>
  </si>
  <si>
    <t xml:space="preserve">LB : Bedding (Pipes).  </t>
  </si>
  <si>
    <t>Unless otherwise described bedding of rigid pipes shall be</t>
  </si>
  <si>
    <t xml:space="preserve"> class B bedding </t>
  </si>
  <si>
    <t xml:space="preserve">Flush pans </t>
  </si>
  <si>
    <t>Flush pans shall have straight or side outlets and "P" or "S"</t>
  </si>
  <si>
    <t xml:space="preserve"> traps as necessary </t>
  </si>
  <si>
    <t xml:space="preserve">Stainless steelbasins, sinks, wash troughs, urinals, etc. </t>
  </si>
  <si>
    <t>Units shall have standard aprons on all exposed edges and</t>
  </si>
  <si>
    <t xml:space="preserve"> tiling keys against walls where applicable </t>
  </si>
  <si>
    <t xml:space="preserve">Waste unions </t>
  </si>
  <si>
    <t>Descriptions of waste unions shall be deemed to include rubber</t>
  </si>
  <si>
    <t xml:space="preserve"> or vulcanite plugs and chains fixed to fittings </t>
  </si>
  <si>
    <t xml:space="preserve">Steel sectional water tanks </t>
  </si>
  <si>
    <t xml:space="preserve">Tanks shall comply with SABS CKS 114 </t>
  </si>
  <si>
    <t>"Densyl" petrolatum anti-corrosion tape as manufactured</t>
  </si>
  <si>
    <t xml:space="preserve"> by Denso SA (Pty) Ltd. </t>
  </si>
  <si>
    <t>Pipes to be taped shall be coated with the appropriate primer</t>
  </si>
  <si>
    <t xml:space="preserve"> and the tape shall be applied with minimum 15mm lap per</t>
  </si>
  <si>
    <t xml:space="preserve"> spiral unless otherwise described </t>
  </si>
  <si>
    <t>Couplings and fittings to pipes shall be taped in strict</t>
  </si>
  <si>
    <t xml:space="preserve"> accordance with the manufacturer's instructions including all</t>
  </si>
  <si>
    <t xml:space="preserve"> mastic, tape, "Layflat" sheeting, securing of same, etc </t>
  </si>
  <si>
    <t>Front flush close coupled WC colour White, 100mm outlet with cistern connected to 15mm water supply with foot of bowl sealed to floor with acetoxy silicone sealant.</t>
  </si>
  <si>
    <t>BASIN MIXER: Deck mounted basin mixer, overall size 136.93 x 43.38 x 123.74mm, installed in accordance with the manufacturer's recommendations.</t>
  </si>
  <si>
    <t>FV: 20mm BSP, exposed, lever operated, chrome toilet flushing valve with back entry flush pipe.</t>
  </si>
  <si>
    <t>URINAL (UR): 60cm urinal colour White, with back or top inlet and waste outlet including wall mounting brackets and connected to water supply, sealed with silicone sealant where urinal meets the wall.</t>
  </si>
  <si>
    <t>URINAL DIVIDERS: 12mm compact high pressure
laminate urinal screen colour Pastel Grey, overall size 450 x 750mm fixed to the wall with 304-grade stainless steel brackets.</t>
  </si>
  <si>
    <t>WC (WC2): Raised paraplegic CC WC with side lever and grab rails combo colour White 100mm outlet with cistern connected to 15mm water supply with the foot of bowl sealed to the floor with acetoxy silicone sealant.</t>
  </si>
  <si>
    <t>BASIN (WHB2): 50cm Medical basin with brackets colour White fixed with stainless steel screws and washers to plugs in the all with optional concealed wall brackets sealed with acetoxy silicone sealant where basin meets the wall.</t>
  </si>
  <si>
    <t xml:space="preserve">BASIN COLD WATER MIXER (M2) for paraplegic: Chrome finish Medical Pillar Tap with Blue/Red indices deck mounted basin mixer, overall size 63mm (h) x 41mm (d) x 79mm (l), installed in accordance with the manufacturer's recommendations. </t>
  </si>
  <si>
    <t>HAND DRYER (HD): Electric hand dryer colour white. Power 550W, 20 000RPM Drying time – 5 to 10 Seconds</t>
  </si>
  <si>
    <t xml:space="preserve">TOILET PAPER DISPENSER (TD): White 2-roll toilet roll holder, overall size 130 x 130 x 260mm plugged and screw to wall with stainless steel screws. </t>
  </si>
  <si>
    <t>PAPER TOWEL DISPENSER (PTD): Rolled Hand Towel Dispenser colour White overall size 236 x 430 x 241mm high.</t>
  </si>
  <si>
    <t>CISTERN GRABRAIL: Cistern grab rail colour Silver fixed to walls with fixation bolts.</t>
  </si>
  <si>
    <t>DOGLEG GRABRAIL: Dog Leg grab rail colour Silver fixed to walls with fixation bolts.</t>
  </si>
  <si>
    <t>200L 400kPa Direct Solar Geyser complies with SANS 1307, to be SABS 400kPa approved and with Electrical backup.</t>
  </si>
  <si>
    <t>CAM AFRICA DC7540S/SEB single kitchen sink with drainer stainless steel L75cm x W40cm</t>
  </si>
  <si>
    <t>266 x208 x 184mm Sink mixer pillar type (TVRB6831/CH). Colour: Chrome</t>
  </si>
  <si>
    <t>SOAP DISPENSER (SD): Hand Cleanser-Cassette 1L colour White, overall size 235 x 116 x 114mm high.</t>
  </si>
  <si>
    <t>On walls inclusive of narrow widths</t>
  </si>
  <si>
    <t>Purpose made charcoal powder coated doors glazed with 6.33mm clear safety glass</t>
  </si>
  <si>
    <t>Purpose made charcoal powder coated windows glazed with 6mm clear glass</t>
  </si>
  <si>
    <t>STRONG ROOM</t>
  </si>
  <si>
    <t>SABS Category 2 strongroom door and frame complete with chrome finished furniture, overall frame size of 1500 x 2010mm</t>
  </si>
  <si>
    <t>Strong room door size, 1000 x 1970mm high</t>
  </si>
  <si>
    <t xml:space="preserve">"Polycop" polypropylene pipes </t>
  </si>
  <si>
    <t xml:space="preserve"> sealed with butyl rubber rings</t>
  </si>
  <si>
    <t xml:space="preserve"> spigots with push in type integral rubber ring joints. Bends shall</t>
  </si>
  <si>
    <t xml:space="preserve"> push-in type joints</t>
  </si>
  <si>
    <t xml:space="preserve"> stated. Class 0 (thin walled hard drawn) pipes shall not be bent.</t>
  </si>
  <si>
    <t xml:space="preserve">  Class 1 (thin walled half-hard), class 2 (half-hard) and class 3</t>
  </si>
  <si>
    <t xml:space="preserve"> (heavy walled half-hard) pipes shall only be bent with benders</t>
  </si>
  <si>
    <t xml:space="preserve"> with inner and outer formers. Fittings to copper waste, vent and</t>
  </si>
  <si>
    <t xml:space="preserve"> anti-syphon pipes, capillary solder fittings and compression</t>
  </si>
  <si>
    <t xml:space="preserve"> fittings shall be "Cobra Watertech" type.  Capillary solder fittings</t>
  </si>
  <si>
    <t xml:space="preserve"> shall comply with ISO 2016.  Only compression fittings shall be</t>
  </si>
  <si>
    <t xml:space="preserve"> used in walls or in ground</t>
  </si>
  <si>
    <t xml:space="preserve"> accordance with clauses 5.1 and 5.2 of each of the following:</t>
  </si>
  <si>
    <t xml:space="preserve">SABS 1200 L : Medium-pressure pipelines </t>
  </si>
  <si>
    <t xml:space="preserve">LD : Sewers </t>
  </si>
  <si>
    <t>LE : Stormwater drainage</t>
  </si>
  <si>
    <t xml:space="preserve"> 3, 5.5, 5.6, 5.7 and 7 of SABS 1200 </t>
  </si>
  <si>
    <t>DB : Earthworks (Pipe trenches)</t>
  </si>
  <si>
    <t xml:space="preserve"> 5.1 to 5.3 and 7 of SABS 1200 </t>
  </si>
  <si>
    <t>LB : Bedding (Pipes).</t>
  </si>
  <si>
    <t xml:space="preserve"> class B bedding</t>
  </si>
  <si>
    <t xml:space="preserve">Stainless steel basins, sinks, wash troughs, urinals, etc. </t>
  </si>
  <si>
    <t xml:space="preserve">"Densyl" petrolatum anti-corrosion tape </t>
  </si>
  <si>
    <t>Prices for wrapping of pipes shall include for all work as</t>
  </si>
  <si>
    <t xml:space="preserve"> described to couplings in the length</t>
  </si>
  <si>
    <t xml:space="preserve">EXCAVATION, FILLING, ETC  </t>
  </si>
  <si>
    <t xml:space="preserve">Excavation in earth not exceeding 2m deep </t>
  </si>
  <si>
    <t xml:space="preserve">Trenches </t>
  </si>
  <si>
    <t xml:space="preserve">Risk of collapse of excavations </t>
  </si>
  <si>
    <t>Keeping excavations free of all water other than subterranean</t>
  </si>
  <si>
    <t xml:space="preserve"> water </t>
  </si>
  <si>
    <t>Earth filling obtained from the excavations and /or prescribed</t>
  </si>
  <si>
    <t xml:space="preserve"> stock piles on site including compacted to  93% Mod AASHTO</t>
  </si>
  <si>
    <t xml:space="preserve"> density </t>
  </si>
  <si>
    <t>Selected granular material</t>
  </si>
  <si>
    <t xml:space="preserve">To bottoms and sides of trenches etc </t>
  </si>
  <si>
    <t>SEWER PIPES</t>
  </si>
  <si>
    <t>Supply, lay, joint, bed on flexible pipe bedding and test all sewer pipes</t>
  </si>
  <si>
    <t>Connections all inclusive of excavation in all materials, backfill, bedding, disposal of surplus material and connection of Y-junction:</t>
  </si>
  <si>
    <t>'Connections to building outlets</t>
  </si>
  <si>
    <t>MANHOLES</t>
  </si>
  <si>
    <t>Precast concrete circular inspection chambers</t>
  </si>
  <si>
    <t>including cast iron cover (cover elsewhere</t>
  </si>
  <si>
    <t>measured) and channels in benching</t>
  </si>
  <si>
    <t>1000 x 1000mm inspection chamber 800mm deep</t>
  </si>
  <si>
    <t>Cast iron covers, etc:</t>
  </si>
  <si>
    <t>Type 2A 825mm diameter cast iron manhole cover and frame</t>
  </si>
  <si>
    <t>CONNECTIONS</t>
  </si>
  <si>
    <t>Manhole cover and frame as per Engineer's drawing</t>
  </si>
  <si>
    <t xml:space="preserve">Class 12.5 HDPE pressure pipes with solvent welded joints, </t>
  </si>
  <si>
    <t xml:space="preserve">including excavation, bedding, backfilling and compaction </t>
  </si>
  <si>
    <t>Extra over excavations above excavations</t>
  </si>
  <si>
    <t>19mm Stone bedding around pipes</t>
  </si>
  <si>
    <t>Imported G5 filling</t>
  </si>
  <si>
    <t>200mm to 300mm Selected rockfill layer below piping not in road areas</t>
  </si>
  <si>
    <t>ISO Approved HDPE Socket Fusion Fittings , Hdpe Female Adaptor PE100 PN16 SDR11</t>
  </si>
  <si>
    <t xml:space="preserve">VALVES </t>
  </si>
  <si>
    <t>CONNECTIONS:</t>
  </si>
  <si>
    <t>ROADWORKS AND PAVING</t>
  </si>
  <si>
    <t>Upper selected layer (G7) compacted to 95% MOD AASHTO, 150mm thick</t>
  </si>
  <si>
    <r>
      <t xml:space="preserve">TYPE F10 -Regent 1200x600mm Luxon Prism Backlit LED panel light fitting with seamless aluminium extruded frame and prismatic diffuser installed with 50W LEDs OR </t>
    </r>
    <r>
      <rPr>
        <b/>
        <sz val="18"/>
        <rFont val="Calibri"/>
        <family val="2"/>
        <scheme val="minor"/>
      </rPr>
      <t>SIMILAR APPROVED</t>
    </r>
    <r>
      <rPr>
        <sz val="18"/>
        <rFont val="Calibri"/>
        <family val="2"/>
        <scheme val="minor"/>
      </rPr>
      <t>.</t>
    </r>
  </si>
  <si>
    <r>
      <t xml:space="preserve">TYPE C1 -Radiant opal down light white LED light fitting installed with 8W LED OR </t>
    </r>
    <r>
      <rPr>
        <b/>
        <sz val="18"/>
        <rFont val="Calibri"/>
        <family val="2"/>
        <scheme val="minor"/>
      </rPr>
      <t>SIMILAR APPROVED</t>
    </r>
    <r>
      <rPr>
        <sz val="18"/>
        <rFont val="Calibri"/>
        <family val="2"/>
        <scheme val="minor"/>
      </rPr>
      <t>.</t>
    </r>
  </si>
  <si>
    <r>
      <t xml:space="preserve">TYPE D1 - Eurolux Ivela LED Dixit RA11 Oscill tilt down light installed with 21W LED OR </t>
    </r>
    <r>
      <rPr>
        <b/>
        <sz val="18"/>
        <rFont val="Calibri"/>
        <family val="2"/>
        <scheme val="minor"/>
      </rPr>
      <t>SIMILAR APPROVED</t>
    </r>
    <r>
      <rPr>
        <sz val="18"/>
        <rFont val="Calibri"/>
        <family val="2"/>
        <scheme val="minor"/>
      </rPr>
      <t>.</t>
    </r>
  </si>
  <si>
    <t>ROAD SIGNS, CRASH BARRIERS</t>
  </si>
  <si>
    <t>2m high road signage</t>
  </si>
  <si>
    <t>Crash barriers shall be deemed to include posts, concrete bases, excavation, backfilling, paintwork.</t>
  </si>
  <si>
    <t>Extra over curves and slopping</t>
  </si>
  <si>
    <t>Curves</t>
  </si>
  <si>
    <t>Slopping</t>
  </si>
  <si>
    <t>Upper selected layer (G4) compacted to 95% MOD AASHTO, 150mm thick</t>
  </si>
  <si>
    <t>Selected granular material for bedding and blanket.</t>
  </si>
  <si>
    <t>Connection markers</t>
  </si>
  <si>
    <t>110mm Valves</t>
  </si>
  <si>
    <t>110mm Elbow</t>
  </si>
  <si>
    <t>110mm Plasson (32 line) saddle connector</t>
  </si>
  <si>
    <t xml:space="preserve">Electrofusion HDPE Equal Tee 110mm </t>
  </si>
  <si>
    <t>110mm x 110mm Cast iron Reducing tee</t>
  </si>
  <si>
    <t>110 x 110mm Cast iron Reducing tee</t>
  </si>
  <si>
    <t>110mm Class 16 cast iron tee</t>
  </si>
  <si>
    <t>110 x 110mm Reducing junction</t>
  </si>
  <si>
    <t>110mm x 110 mm dia. x 45° Y-junction</t>
  </si>
  <si>
    <t>110mm interlocking Joint Pipes</t>
  </si>
  <si>
    <t>110mm PVC-U pipe</t>
  </si>
  <si>
    <t>%</t>
  </si>
  <si>
    <t>Provide the sum of One Million and Three Hundred housand Rand (R 1 300 000. 00) for a passenger lift installation, executed complete</t>
  </si>
  <si>
    <t>Provide the sum of Two Hundred Thousand Rand (R200 000. 00) for horizontal and vertical screens (area 110m2), executed complete</t>
  </si>
  <si>
    <t>Provide the sum of THOUSAND RAND  (R00,000.00) for fire steel staircase, executed complete</t>
  </si>
  <si>
    <t>Ite</t>
  </si>
  <si>
    <t>600 x 1200 x 15mm thick acoustic white square edged ceiling tiles, laid on 24mm wide x 38mm high pre-painted exposed grid tee suspension system, including all necessary hangers, grids and hold down clips. Ceiling perimeter to be finished with pre-painted wall angle, all in accordance with the manufacturer's recommendations and SABISA guidelines.</t>
  </si>
  <si>
    <t>Suspended ceiling</t>
  </si>
  <si>
    <t>Skimmed ceiling system with 9mm thick plasterboard fixed at right angles using 25mm drywall screws at 150mm centres to steel brandering comprising steel brandering at 400mm centres in one direction only. All joints are to be covered with fiba tape and the entire surface plastered with 3mm to 6mm thick skimming plaster.</t>
  </si>
  <si>
    <t>Skimmed ceiling</t>
  </si>
  <si>
    <t>Bulkheads</t>
  </si>
  <si>
    <r>
      <rPr>
        <b/>
        <sz val="18"/>
        <rFont val="Calibri"/>
        <family val="2"/>
        <scheme val="minor"/>
      </rPr>
      <t>Ceiling wall trim</t>
    </r>
    <r>
      <rPr>
        <sz val="18"/>
        <rFont val="Calibri"/>
        <family val="2"/>
        <scheme val="minor"/>
      </rPr>
      <t>: Aluminium shadow wall trim, fixed to plastered brickwork with 5 x 25mm wall anchors at 450mm centres.</t>
    </r>
  </si>
  <si>
    <t>Ceiling wall trim</t>
  </si>
  <si>
    <t>SIGNAGE: "Name plate" engraved grade 304 Stainless Steel sign, size 150 x 150 x 1,2mm with counter-sunk fixing holes plugged and screwed with aluminium screws.</t>
  </si>
  <si>
    <t>Double cylinder lockset including two master keys.</t>
  </si>
  <si>
    <r>
      <rPr>
        <b/>
        <sz val="18"/>
        <rFont val="Calibri"/>
        <family val="2"/>
        <scheme val="minor"/>
      </rPr>
      <t>COUNTERTOP BASIN</t>
    </r>
    <r>
      <rPr>
        <sz val="18"/>
        <rFont val="Calibri"/>
        <family val="2"/>
        <scheme val="minor"/>
      </rPr>
      <t>: Washbowl colour White, overall size 475 x 475 x120mm, fixed to countertop and sealed with acetoxy silicone sealant where basin rim meets countertop, installation kit included.</t>
    </r>
  </si>
  <si>
    <t>COMMUNITY LIAISON OFFICER (CLO)</t>
  </si>
  <si>
    <t>Make a provision for an allowance Nine Thousand Rands (R 9000.00) of the CLO per month for the duration of the project.</t>
  </si>
  <si>
    <t>FIRE PROTECTION</t>
  </si>
  <si>
    <t xml:space="preserve">Supply, delivery, installation, commissioning and testing of the fire protection equipment and signage complete with fixtures, fittings, connections and accessories. </t>
  </si>
  <si>
    <t>uPVC Class 16 pressure pipes with butt welded joints</t>
  </si>
  <si>
    <t>75mm Pipes laid in and including excavation not exceeding 1m deep</t>
  </si>
  <si>
    <t>110mm Pipes laid in and including excavation not exceeding 1m deep</t>
  </si>
  <si>
    <t>Extra over uPVC Class 16 pressure pipes with couple on joints</t>
  </si>
  <si>
    <t>75mm Fitting</t>
  </si>
  <si>
    <t>110mm Pipes</t>
  </si>
  <si>
    <t>Galvanised Mild Steel pressure pipes</t>
  </si>
  <si>
    <t>25mm Pipes</t>
  </si>
  <si>
    <t>50mm Pipes</t>
  </si>
  <si>
    <t>75mm Pipes</t>
  </si>
  <si>
    <t>Extra over Galvanised Mild Steel pressure pipes</t>
  </si>
  <si>
    <t>25mm Fitting</t>
  </si>
  <si>
    <t>50mm Fitting</t>
  </si>
  <si>
    <t>FIRE EQUIPMENT</t>
  </si>
  <si>
    <t xml:space="preserve">ABC and Dry Chemical Powder, 4,5kg, mounted inside cabinet. </t>
  </si>
  <si>
    <t>Fire hose reel inside steel cabinate, 30m hose at discharge rate of 0,5l/s @400kPa</t>
  </si>
  <si>
    <t>Fire Signage with electrical power, size 190 x 190mm</t>
  </si>
  <si>
    <t>Fire Equipment Signage laminated to glow in the dark, size 190 x 190mm</t>
  </si>
  <si>
    <t xml:space="preserve">PAINTING  </t>
  </si>
  <si>
    <t>Painting of the air-conditioning installation as per the Standard Specifications (Fire Protection).</t>
  </si>
  <si>
    <t>PRESSURE TESTING</t>
  </si>
  <si>
    <t>The Contractor shall make provision to pressure test the installation during construction - See Standard specification.</t>
  </si>
  <si>
    <t>PLUMBING CERTIFICATE (CoC)</t>
  </si>
  <si>
    <t>The Contractor shall make provision to issue certiicate of compliance (COC) for the entire installation after commissioning - See Standard specification.</t>
  </si>
  <si>
    <t>HOT WATER GENERATION</t>
  </si>
  <si>
    <t xml:space="preserve">Supply, delivery, installation, commissioning and testing of the hot water generation system with storage complete with fixtures, fittings, connections and accessories. </t>
  </si>
  <si>
    <t>50l under counter geyser with electrical element, provided with thermal insulation.</t>
  </si>
  <si>
    <t>10L Vertical mounted hydroboil unit above sink including all accessories complete</t>
  </si>
  <si>
    <t>DOMESTIC WATER</t>
  </si>
  <si>
    <t>Class "2" hard drawn capillary type copper tubing, including straighty couplers in running lengths fixed to/in walls, in ceilings, against soffits for Cold and Hot Water, insulated.</t>
  </si>
  <si>
    <t xml:space="preserve">15mm Pipes </t>
  </si>
  <si>
    <t>22mm Pipes</t>
  </si>
  <si>
    <t xml:space="preserve">28mm Pipes </t>
  </si>
  <si>
    <t xml:space="preserve">35mm Pipes </t>
  </si>
  <si>
    <t xml:space="preserve">15mm Pipe in and including chase in brickwork </t>
  </si>
  <si>
    <t>22mm Pipe in and including chase in brickwork</t>
  </si>
  <si>
    <t>28mm Pipe in and including chase in brickwork</t>
  </si>
  <si>
    <t>35mm Pipe in and including chase in brickwork</t>
  </si>
  <si>
    <t>Extra over Class "2"hard drawn type copper tubing for fittings, insulated.</t>
  </si>
  <si>
    <t>Common fittings (elbows, tees, reducers, crossovers, etc)</t>
  </si>
  <si>
    <t>15mm Fittings</t>
  </si>
  <si>
    <t>22mm Fittings</t>
  </si>
  <si>
    <t>28mm Fittings</t>
  </si>
  <si>
    <t>35mm Fittings</t>
  </si>
  <si>
    <t>Class 16 uPVC pressure pipes with joints and concrete on bends and fittings</t>
  </si>
  <si>
    <t>50mm Pipes laid in ground in and including excavation not exceeding 1m deep</t>
  </si>
  <si>
    <t>Extra over Class 16 uPVC pressure pipes with joints</t>
  </si>
  <si>
    <t>INTERNAL DRAINAGE</t>
  </si>
  <si>
    <t>uPVC soil and vent pipes</t>
  </si>
  <si>
    <t>50mm Pipes chased into brickwork</t>
  </si>
  <si>
    <t>110mm Pipes laid in ground in and including excavation not exceeding 1m deep</t>
  </si>
  <si>
    <t xml:space="preserve">uPVC Fittings </t>
  </si>
  <si>
    <t>110mm Fittings</t>
  </si>
  <si>
    <t>50mm Bend</t>
  </si>
  <si>
    <t>50mm Access bend</t>
  </si>
  <si>
    <t>50mm Junction</t>
  </si>
  <si>
    <t>Concrete gully fitted with accessories</t>
  </si>
  <si>
    <t>110mm gully with grid</t>
  </si>
  <si>
    <t>Concrete rodding eye fitted with cover</t>
  </si>
  <si>
    <t>110mm rodding eye with cover</t>
  </si>
  <si>
    <t>Painting of the air-conditioning installation as per the Standard Specifications (Wet Services).</t>
  </si>
  <si>
    <r>
      <t>ABC and CO</t>
    </r>
    <r>
      <rPr>
        <vertAlign val="subscript"/>
        <sz val="18"/>
        <color indexed="8"/>
        <rFont val="Calibri"/>
        <family val="2"/>
      </rPr>
      <t>2</t>
    </r>
    <r>
      <rPr>
        <sz val="18"/>
        <color indexed="8"/>
        <rFont val="Calibri"/>
        <family val="2"/>
      </rPr>
      <t xml:space="preserve">, 4,5kg, mounted inside cabinet. </t>
    </r>
  </si>
  <si>
    <r>
      <t>m</t>
    </r>
    <r>
      <rPr>
        <vertAlign val="superscript"/>
        <sz val="18"/>
        <rFont val="Calibri"/>
        <family val="2"/>
      </rPr>
      <t>2</t>
    </r>
  </si>
  <si>
    <t>MILD STEEL BALUSTRADE</t>
  </si>
  <si>
    <t>HOROZANTAL AND VERTICAL WINDOW LOUVERES</t>
  </si>
  <si>
    <t xml:space="preserve">Ventrite fire line vertical louvered ventilator, FVL 2000 colorbond sheet steel multi-porpose smoke </t>
  </si>
  <si>
    <t>160mm PVC-U pipe</t>
  </si>
  <si>
    <t>160mm interlocking Joint Pipes</t>
  </si>
  <si>
    <t>160mm x 160 mm dia. x 45° Y-junction</t>
  </si>
  <si>
    <t>160 x 160mm Reducing junction</t>
  </si>
  <si>
    <t>160mm Class 16 cast iron tee</t>
  </si>
  <si>
    <t>160 x 160mm Cast iron Reducing tee</t>
  </si>
  <si>
    <t xml:space="preserve"> by the contractor</t>
  </si>
  <si>
    <t xml:space="preserve">Surplus material from excavations  on site to a dumping site to be located </t>
  </si>
  <si>
    <t>Line 100mm wide</t>
  </si>
  <si>
    <t>Supply and install Loffelstein Retaining Blocks to maximum of 2m high including Geo-Fabric reinforcing</t>
  </si>
  <si>
    <t>TRENCH EXCAVATIONS UP TO 2m WIDE</t>
  </si>
  <si>
    <t>Excavate in earth to a depth not exceeding 2m for stormwater pipes</t>
  </si>
  <si>
    <t>Excavate in earth to a depth exceeding 2m and not exceeding 3m for stormwater pipes</t>
  </si>
  <si>
    <t>rate only</t>
  </si>
  <si>
    <t>Excavate in earth to a depth exceeding 3m for stormwater pipes</t>
  </si>
  <si>
    <t>EXTRA OVER FOR EXCAVATION IN EARTH</t>
  </si>
  <si>
    <t>(a) Intermediate material</t>
  </si>
  <si>
    <t>(b) Hard Rock</t>
  </si>
  <si>
    <t>Class 100D interlocking concrete pipes including Class B bedding thereof:</t>
  </si>
  <si>
    <t>Supply and Lay 300mm Dia  concrete pipes</t>
  </si>
  <si>
    <t>Rate only</t>
  </si>
  <si>
    <t>Supply and Lay 450mm Dia  concrete pipes</t>
  </si>
  <si>
    <t>Supply and Lay 600mm Dia  concrete pipes</t>
  </si>
  <si>
    <t>Supply and Lay 750mm Dia  concrete pipes</t>
  </si>
  <si>
    <t>Supply and Lay 900mm Dia  concrete pipes</t>
  </si>
  <si>
    <t>Class 75D interlocking concrete pipes including Class D bedding thereof:</t>
  </si>
  <si>
    <t>Supply and Lay 375mm Dia  concrete pipes (Rate Only)</t>
  </si>
  <si>
    <t>Supply and Lay 450mm Dia  concrete pipes (Rate Only)</t>
  </si>
  <si>
    <t>Kerb inlets,manholes, Grid inlets, Field inlets and drop inlets all as engineer's detailed drawings including excavation,backfilling,risk of collapse,concrete,reinforcement,precast concrete cover slabs,brickwork,plaster,benching,gratings,grassblocks,etc</t>
  </si>
  <si>
    <t>Kerb inlet size-mesh reinforced  concrete benching in bottom of 1000mm x 2000mm chamber,dished down to channels and finished smooth with cement plaster</t>
  </si>
  <si>
    <t xml:space="preserve">Kerb inlet size cover slab for a 1000mm x 2000mm chamber </t>
  </si>
  <si>
    <t>Field inlet size-mesh reinforced  concrete benching in bottom of 1000mm x 1000mm chamber,dished down to channels and finished smooth with cement plaster with an FRP grating (H38/ similar approved)</t>
  </si>
  <si>
    <t>Construction of stormwater discharge structure all as the engineer's detailed drawings including excavation,backfilling,risk of collapse, energy dissipators, concrete apron, head walls, wing walls,reinforcement,precast concrete cover slabs,brickwork,plaster,benching,grassblocks,etc</t>
  </si>
  <si>
    <t>Construction of stormwater discharge point</t>
  </si>
  <si>
    <t>Concrete V-Drain (1,2m wide)</t>
  </si>
  <si>
    <r>
      <t>m</t>
    </r>
    <r>
      <rPr>
        <vertAlign val="superscript"/>
        <sz val="18"/>
        <color indexed="8"/>
        <rFont val="Calibri"/>
        <family val="2"/>
      </rPr>
      <t>3</t>
    </r>
  </si>
  <si>
    <t>SECTION NO. 2</t>
  </si>
  <si>
    <t>BILL No. 1</t>
  </si>
  <si>
    <t>For preambles see "Model Preambles for Trades (2008 Edition)" and Supplementary</t>
  </si>
  <si>
    <t>preambles as specified in the Trades</t>
  </si>
  <si>
    <t>Descriptions of linings to concrete, unless otherwise described,shall be deemed</t>
  </si>
  <si>
    <t>Descriptions of hollow walls shall be deemed to include wire ties and leaving every fifth</t>
  </si>
  <si>
    <t xml:space="preserve">perpend of the bottom course of the external skin open as a weep hole </t>
  </si>
  <si>
    <t xml:space="preserve">to include wire ties </t>
  </si>
  <si>
    <t>Bricks shall be ordered timeously to obtain uniformity in size and colour</t>
  </si>
  <si>
    <t>Lintels shall bear at least 160mm onto adjacent walling.  Where such bearing cannot be</t>
  </si>
  <si>
    <t>obtained due to the proximity of  adjacent openings the lintel shall be continuous</t>
  </si>
  <si>
    <t xml:space="preserve">Descriptions of recessed pointing to fair face brickwork and face brickwork shall be </t>
  </si>
  <si>
    <t xml:space="preserve">deemed to include square recessed,  hollow recessed, weathered pointing, etc </t>
  </si>
  <si>
    <t xml:space="preserve">Facings in 222 x 106 x 73mm Nebraska Travertine Face Brick pointed with recessed horizontal and flush vertical joints. </t>
  </si>
  <si>
    <t>Brickwork of NFX bricks (14 MPa nominal compressive strength) in class I cement mortar</t>
  </si>
  <si>
    <t>preambles as specified in the Trades.</t>
  </si>
  <si>
    <t xml:space="preserve">SECTION No.2 </t>
  </si>
  <si>
    <t>Laminate finish shall be glued under pressure.  Edge strips shall be butt jointed at</t>
  </si>
  <si>
    <t xml:space="preserve">junctions with adjacent similar finish </t>
  </si>
  <si>
    <t>Items described as "nailed" shall be deemed to be fixed with hardened steel nails or</t>
  </si>
  <si>
    <t xml:space="preserve">shot pins to brickwork or concrete </t>
  </si>
  <si>
    <t>Descriptions of frames shall be deemed to include frames, transomes, mullions, rails, etc</t>
  </si>
  <si>
    <t>Descriptions of hardwood joinery shall be deemed to include pelleting of bolt holes</t>
  </si>
  <si>
    <t>16 x 90mm Chamfered skirting, plugged to brickwork, plastered walls, etc.</t>
  </si>
  <si>
    <t>pins or shot pinned to brickwork or concrete</t>
  </si>
  <si>
    <t>Items described as "plugged" shall be deemed to include screwing to fibre, plastic or</t>
  </si>
  <si>
    <t>metal plugs at not exceeding 600mm centres, and where described as "bolted" the bolts</t>
  </si>
  <si>
    <t>CEILINGS, PARTITIONS AND ACCESS FLOORING</t>
  </si>
  <si>
    <t>Aluminium indicator bolts with anodised Silver finish.</t>
  </si>
  <si>
    <t>INDICATOR BOLTS</t>
  </si>
  <si>
    <t>Aluminium helping hand disabled facility indicator bolt with Anodised Silver finish.</t>
  </si>
  <si>
    <t>Handle on 150 x 45mm pressed backplate with Anodised Silver finish including Euro Profile cylinder upright lock case and 66mm Euro Profile double cylinder.</t>
  </si>
  <si>
    <t>HANDLES</t>
  </si>
  <si>
    <t>Anodised Silver 152 x 76mm push plate, size 152 x 76mm.</t>
  </si>
  <si>
    <t>PUSH PLATE</t>
  </si>
  <si>
    <t>Aluminium hat, coat, and robe hook with anodised Silver finish.</t>
  </si>
  <si>
    <t>HOOK</t>
  </si>
  <si>
    <t>Medium duty cam action overhead door closer with slide channel and hold open and necessary mounting brackets, etc.</t>
  </si>
  <si>
    <t>Aluminium doorstop with anodised Silver finish.</t>
  </si>
  <si>
    <t>DOORSTOP</t>
  </si>
  <si>
    <t>DOOR CLOSER</t>
  </si>
  <si>
    <t>Descriptions of bolts shall be deemed to include nuts and washers</t>
  </si>
  <si>
    <t>Descriptions of expansion anchors and bolts and chemical anchors and bolts shall be</t>
  </si>
  <si>
    <t xml:space="preserve">deemed to include nuts, washers and mortices in brickwork or concrete </t>
  </si>
  <si>
    <t>Metalwork described as"holed for bolt(s)" shall be deemed to exclude the bolts unless</t>
  </si>
  <si>
    <t xml:space="preserve">otherwise described </t>
  </si>
  <si>
    <t>Tenderers are referred to architect's drawings annexed to this document for full details</t>
  </si>
  <si>
    <t xml:space="preserve"> of the windows, doors, etc </t>
  </si>
  <si>
    <t xml:space="preserve">50 x 1100mm thick stainless steel balustrade complete with sections </t>
  </si>
  <si>
    <t>50 x 1100mm thick steel sections</t>
  </si>
  <si>
    <t>Purpose made charcoal powder coated shopfronts glazed with 6mm clear safety glass</t>
  </si>
  <si>
    <t>Strongroom door with grille gate and frame Category 2 DS2 size 0,95 x 1,980m high overall, with a mass of 590kg, 10mm outer plate, two seven lever locks, etc. and fixed in position in opening in one brick wall</t>
  </si>
  <si>
    <t>50mm Diameter x 2mm wall thickness x 1000mm high handrail welded to stauncheons at 1500mm centres complete with 16mm infill bars at 120mm centres and baseplate 150 x 65 x 10mm fixed to ground with 75mm long M10 expansion bolts.</t>
  </si>
  <si>
    <t xml:space="preserve">Allow the PC Sum of R200-00/m2 (two hundred rand per meter square) (net excluding VAT but including delivery and waste) purchase price for polished porcelain tile, size 600 x 600 fixed to internal wall plaster backing with TAL tile adhesive with joints continuous in both directions and grouted with tile grout, excess grout on the surface to be cleaned with water as work proceeds, all in accordance with the manufacturer's recommendations. (technical specification to be issued by supplier/manufacturer) </t>
  </si>
  <si>
    <t>Allow the PC Sum of R350-00/m2 (three hundred and fifty rand per meter square) (net excluding VAT but including delivery and waste) purchase price for Non-slippery porcelain tiles, size 600 x 600mm, fixed to floor screed with TAL tile adhesive mixed with TAL Bond® in lieu of water with joints continuous in both directions and grouted with TAL tile grout, excess grout on the surface to be cleaned with water as work proceeds. (technical specification to be issued by supplier/ manufacturer).</t>
  </si>
  <si>
    <t>Allow the PC Sum of R350-00/m2 (three hundred and fifty rand per meter square) (net excluding VAT but including delivery and waste) purchase price for porcelain tiles, size 600 x 600mm, fixed to internal floor screed with TAL tile adhesive mixed with TAL Bond® in lieu of water with joints continuous in both directions and grouted with TAL tile grout, excess grout on the surface to be cleaned with water as work proceeds. (technical specification to be issued by supplier/ manufacturer).</t>
  </si>
  <si>
    <t>Polypropylene pipes 54mm diameter and under shall be seamless copper coloured</t>
  </si>
  <si>
    <t xml:space="preserve"> class 16 pipes jointed with "Fast-fuse" heat welded thermoplastic or brass compression</t>
  </si>
  <si>
    <t xml:space="preserve">Pipes shall be firmly fixed to walls etc with coloured nylon snap-in pipe clips with </t>
  </si>
  <si>
    <t>provision for accommodating thermal movement and jointed and fixed strictly in</t>
  </si>
  <si>
    <t xml:space="preserve">accordance with the manufacturer's instructions </t>
  </si>
  <si>
    <t>Pipes shall be hard drawn and half-hard pipes of the class stated.</t>
  </si>
  <si>
    <t xml:space="preserve"> benders with inner and outer formers.  Fittings to copper waste, vent and anti-syphon</t>
  </si>
  <si>
    <t>pipes, capillary solder fittings and compression fittings shall be "Cobra Watertech" type.</t>
  </si>
  <si>
    <t xml:space="preserve"> Capillary solder fittings shall comply with ISO 2016.  Only compression</t>
  </si>
  <si>
    <t>Class 0 (thin walled hard drawn) pipes shall not be bent.  Class 1 (thin walled half-hard),</t>
  </si>
  <si>
    <t>class 2 (half-hard) and class 3 (heavy walled half-hard) pipes shall only be bent with</t>
  </si>
  <si>
    <t>Supply and install the following epoxy powder coated distribution boards complete with frames, trays and lockable doors suitable for equipment including an allowance for 20% spare capacity as indicated on the schematic drawings:</t>
  </si>
  <si>
    <r>
      <t xml:space="preserve">The following in 2mm mild steel powder coated finish surface mounted distribution board including furniture as per </t>
    </r>
    <r>
      <rPr>
        <sz val="18"/>
        <color rgb="FFFF0000"/>
        <rFont val="Arial"/>
        <family val="2"/>
      </rPr>
      <t>drawing #</t>
    </r>
  </si>
  <si>
    <t>Supply, delivery and installation of Conduit outlets boxes c/w locknuts and bushes built into brick or cast into concrete or surface mounted, c/w applicable cover 100 x 50 x 50mm</t>
  </si>
  <si>
    <r>
      <t xml:space="preserve">Supply, deliver and installation of the 2 compartment, two cover Midland power skirting complete with all accessories including internal/external bends, end caps etc. as per </t>
    </r>
    <r>
      <rPr>
        <sz val="18"/>
        <color rgb="FFFF0000"/>
        <rFont val="Calibri"/>
        <family val="2"/>
        <scheme val="minor"/>
      </rPr>
      <t>drawing #</t>
    </r>
  </si>
  <si>
    <r>
      <t xml:space="preserve">Note 1: </t>
    </r>
    <r>
      <rPr>
        <sz val="18"/>
        <color rgb="FFFF0000"/>
        <rFont val="Calibri"/>
        <family val="2"/>
        <scheme val="minor"/>
      </rPr>
      <t>In all instances Rates tendered shall separate supply/delivery and installation of the relevant item.  Commissioning and testing are covered separately.</t>
    </r>
  </si>
  <si>
    <t xml:space="preserve">Lable all circuits, DB's and install signage to the panels </t>
  </si>
  <si>
    <t>50mm Fittings</t>
  </si>
  <si>
    <t>SOIL DRAINAGE</t>
  </si>
  <si>
    <t xml:space="preserve">Extra over trench and hole excavations in earth for excavation in </t>
  </si>
  <si>
    <t>Earth filling obtained from the excavations and /or prescribed stock piles on site</t>
  </si>
  <si>
    <t>including compacted to  93% Mod AASHTO density</t>
  </si>
  <si>
    <t xml:space="preserve">Allow for the connection of new sewerline to existing sewerline including all fittings and </t>
  </si>
  <si>
    <t>making good to the surface, etc. An amount to include testing and commissioning.</t>
  </si>
  <si>
    <t>Surplus material from excavations  on site to a dumping site to located by the contractor</t>
  </si>
  <si>
    <t xml:space="preserve">Precast concrete circular inspection chambers including cast iron cover </t>
  </si>
  <si>
    <t>(cover elsewhere measured) and channels in benching</t>
  </si>
  <si>
    <t xml:space="preserve">WATER SUPPLY </t>
  </si>
  <si>
    <t xml:space="preserve">110mm HDPE Pipes laid in and including trenches exceeding 1m and not exceeding </t>
  </si>
  <si>
    <t>2m deep</t>
  </si>
  <si>
    <t>WATER SUPPLY, SOIL- AND STORMWATER DRAINAGE</t>
  </si>
  <si>
    <t>The nature of the ground is assumed to be sandy weathered granite, therefore "earth",</t>
  </si>
  <si>
    <t>but possibly interspersed with "hard rock"</t>
  </si>
  <si>
    <t>Extra over trench and hole excavations in earth for excavation in</t>
  </si>
  <si>
    <t xml:space="preserve">WATER SUPPLIES - PIPING </t>
  </si>
  <si>
    <t>"AVK" cast iron flanged resilient seal gate valves, anti clockwise closing, complete</t>
  </si>
  <si>
    <t xml:space="preserve"> including fixing in position to class 9 uPVC water supply pipes, necessary fittings and</t>
  </si>
  <si>
    <t xml:space="preserve">bedding as per Water Standard Details drawing no. ECS035-WS-02 revision A attached </t>
  </si>
  <si>
    <t>Allow an amount for the connection inclusive of testing and commissioning of new bulkwater pipes to existing pipes network including all fittings and making good to the surface, etc.</t>
  </si>
  <si>
    <t xml:space="preserve">Extra over Class 12.5 HDPE pressure pipes for fittings with solvent welded joints </t>
  </si>
  <si>
    <t>SECTION No. 5</t>
  </si>
  <si>
    <t>Digging up and removing rubbish, debris, vegetation, hedges, shrubs and trees</t>
  </si>
  <si>
    <t>not exceeding 200mm girth, bush, etc.</t>
  </si>
  <si>
    <t xml:space="preserve">Keeping excavations free of all water other than subterranean water </t>
  </si>
  <si>
    <t>Compaction of ground surface under pavings, etc. including scarifying for a depth of 150mm, breaking down oversize material, adding suitable material where necessary and compact to 93% modified AASHTO density</t>
  </si>
  <si>
    <t>Paving of approved colour and quality laid in accordance with SABS 1200 MJ-1984 Segmented paving of the Concrete Masonary Association</t>
  </si>
  <si>
    <t>80 mm paving blocks, Shape S-A Class 30/2.0 (in accordance with SANS 1058 latest edition) on 20 mm bedding sand (COLTO 7302(a) ) laid to falls on and including sand layer with joints filled iin with sand including all straight cutting.</t>
  </si>
  <si>
    <t>Circular cutting and waste</t>
  </si>
  <si>
    <t>PAVING</t>
  </si>
  <si>
    <t>DAMP PROOFING UNDER PAVING, ETC.</t>
  </si>
  <si>
    <t>Colour coded polyethylene sheeting complying with SABS 952, Type C in widest practicable widths with all joints lapped and sealed in accordance with the manufacturer's instructions</t>
  </si>
  <si>
    <t>250 Micron green medium density damp-proof membrane laid loose on top of sand bed (elsewhere) under paving with pressure sensitive tape jointing</t>
  </si>
  <si>
    <t>RETAINING WALLS</t>
  </si>
  <si>
    <t xml:space="preserve">Surplus material from excavations on site to a dumping site to be located by the </t>
  </si>
  <si>
    <t xml:space="preserve"> contractor. The salvage yard should not be more 20km from site.</t>
  </si>
  <si>
    <t>SECTION 2 - BUILDING WORK</t>
  </si>
  <si>
    <t>Page</t>
  </si>
  <si>
    <t>CONCRETE, FORM WORK AND REINFORCEMENT</t>
  </si>
  <si>
    <t>FLOOR COVERINGS, WALL LININGS, ETC.</t>
  </si>
  <si>
    <t>Carried to Final Summary</t>
  </si>
  <si>
    <t>SECTION No.2 - BUILDING WORK SUMMARY</t>
  </si>
  <si>
    <t>SECTION No. 2</t>
  </si>
  <si>
    <t>CARRIED TO SUMMARY OF SECTION No.2</t>
  </si>
  <si>
    <t>SECTION No. 3</t>
  </si>
  <si>
    <t>CARRIED TO FINAL SUMMARY</t>
  </si>
  <si>
    <t>SECTION No. 4</t>
  </si>
  <si>
    <t>CARRIED TO SECTION No.4 SUMMARY</t>
  </si>
  <si>
    <t xml:space="preserve">SECTION No. 4 </t>
  </si>
  <si>
    <t xml:space="preserve">WET SERVICES </t>
  </si>
  <si>
    <t>SECTION No.4 - MECHANICAL INSTALLATIONS</t>
  </si>
  <si>
    <t>CARRIED TO SECTION No.5 SUMMARY</t>
  </si>
  <si>
    <t>SECTION No. 6</t>
  </si>
  <si>
    <t>FINAL SUMMARY</t>
  </si>
  <si>
    <t>SECTION 1 - PRELIMINARIES</t>
  </si>
  <si>
    <t>SECTION 3 - ELECTRICAL INSTALLATIONS</t>
  </si>
  <si>
    <t>SECTION 4 - MECHANICAL INSTALLATIONS</t>
  </si>
  <si>
    <t>SECTION 5 - EXTERNAL WORKS</t>
  </si>
  <si>
    <t>SECTION 6 - PROVISIONAL SUMS</t>
  </si>
  <si>
    <t xml:space="preserve">SUBTOTAL </t>
  </si>
  <si>
    <t>CONTINGENCIES</t>
  </si>
  <si>
    <t>SECTION No.5</t>
  </si>
  <si>
    <t>BILL No.1</t>
  </si>
  <si>
    <t>BILL No.2</t>
  </si>
  <si>
    <t>SECTION No.5 - EXTERNAL WORKS</t>
  </si>
  <si>
    <t>MECHANICAL INSTALLATIONS</t>
  </si>
  <si>
    <t>ELECTRICAL INSTALLATIONS</t>
  </si>
  <si>
    <t>Clause 24.0 - Penalty for late or non-completion  F:...................... V:............................ T:......................</t>
  </si>
  <si>
    <t xml:space="preserve">SECTION No. 1 </t>
  </si>
  <si>
    <t xml:space="preserve">BILL No. 1 </t>
  </si>
  <si>
    <t>Provide an amount of R 1,000,000.00 for contingencies to be used on the project or omitted in total by the Client/Principal Agent</t>
  </si>
  <si>
    <t>Columns bases</t>
  </si>
  <si>
    <t>Prescribed density tests on filling</t>
  </si>
  <si>
    <t>Modified AASHTO Density test</t>
  </si>
  <si>
    <t>Approved 100mm thick sound insulation material on top of suspended ceilings</t>
  </si>
  <si>
    <t>INDICATOR BOLTS (PARA), RAILS, ETC</t>
  </si>
  <si>
    <t>Two ball-bearing butt hinges with Stainless Steel finish (Pair)</t>
  </si>
  <si>
    <t>Allow a provisional sum of R1370 000.00 (Three Hundred and Seventy Thousand Rands) for the supply and installation of the security system (CCTV cameras and Access Control).</t>
  </si>
  <si>
    <t>3-pin Euro Scoket (SANS 164-2)</t>
  </si>
  <si>
    <t>Supply, delivery and installation of socket outlets16 A, 3-pin standard white SSO + 16 A,</t>
  </si>
  <si>
    <t>KITCHEN CUPBOARDS, CABINETS, SHELVING AND VANITY TOPS</t>
  </si>
  <si>
    <t>BLINDS INSTALLATION</t>
  </si>
  <si>
    <t>COMMENTS</t>
  </si>
  <si>
    <t>We have to have some sewer measured.</t>
  </si>
  <si>
    <t>Floor tiles included here. It is missing in Diffs BOQ</t>
  </si>
  <si>
    <t>This is minimal because the entire platform is completed</t>
  </si>
  <si>
    <t>Same</t>
  </si>
  <si>
    <t>I suspect one of the floor was not measured in Diffs BOQ</t>
  </si>
  <si>
    <t>DIFFS BOQ 2 April 25</t>
  </si>
  <si>
    <t>Minimal difference</t>
  </si>
  <si>
    <t>Diffs BOQ is rather succint on P&amp;D.</t>
  </si>
  <si>
    <t>About R850K difference due to Aluminium items different rates. Same BOQ &amp; Qties</t>
  </si>
  <si>
    <t>Kg/m³ Concrete</t>
  </si>
  <si>
    <t>Horizontal ceiling</t>
  </si>
  <si>
    <t>Specs</t>
  </si>
  <si>
    <t xml:space="preserve">1000 x 1000mm Aluminium framed with 3mm thick  carpet pinning board  fixed to wall </t>
  </si>
  <si>
    <t>50mm Diameter x 2mm wall thickness x 1 000mm high handrail welded to stauncheons at 1 500mm centres complete with 16mm infill bars at 120mm centres and baseplate 150 x 65 x 10mm fixed to ground with 75mm long M10 expansion bolts.</t>
  </si>
  <si>
    <t>HORIZONTAL AND VERTICAL WINDOW LOUVERES</t>
  </si>
  <si>
    <t>MILD STEEL BALUSTRADES AND HANDRAILS</t>
  </si>
  <si>
    <t>Strongroom door with grille gate and frame Category 2 DS2 size 0,95 x 1,980m high overall, with a mass of 590kg, 10mm outer plate, two seven lever locks, etc. and fixed in position in opening in one brick wall ( Including vent)</t>
  </si>
  <si>
    <t>m² floor tiling</t>
  </si>
  <si>
    <t>m² floor vinyl</t>
  </si>
  <si>
    <t>Balcony tiling</t>
  </si>
  <si>
    <t>SPECS</t>
  </si>
  <si>
    <t>Allow a provisional sum of R250 000,00 (Two hundred and fifty thousand rands) for the supply and installation of Fire detection</t>
  </si>
  <si>
    <t>NEED DRWG NO</t>
  </si>
  <si>
    <t>Allow a provisional sum of R125 000,00 (One hundred and twenty five thousand rands) for the installation of lightning protection and earthing (Using a lightning protection company to be approved by the engineer for the installation of lightning protection system)</t>
  </si>
  <si>
    <t>Allow for the connection of new sewerline to existing sewerline including all fittings and making good to the surface, etc. An amount to include testing and commissioning.</t>
  </si>
  <si>
    <t>Provide the sum of R 40,000.00 ( Forty Thousand Rands)  for the supply and installation of signage, executed complete</t>
  </si>
  <si>
    <t>HORIZONTAL AND VERTICAL SUN SCREENS</t>
  </si>
  <si>
    <t>Provide the sum of  R 200,000.00 (Two Hundred Thousand Rands) for supply and installation of fire steel staircase, executed complete</t>
  </si>
  <si>
    <t xml:space="preserve">Provide the sum of R 140, 000.00 ( One Hundred and Forty Thosand Rands) for the supply and installation of blinds, executed complete all accessories, etc. </t>
  </si>
  <si>
    <t>Provide the sum of R 92,000.00 (Ninety Two Thousand Rands) for the supply and installation of smoke detection, executed complete.</t>
  </si>
  <si>
    <t>Provide the sum of R 250,000.00 ( Two Hundred and Fifty Thousand Rands)  for the supply and installation of kitchen cupboards, cabinets, shelving, counters and vanities, executed complete</t>
  </si>
  <si>
    <t>1 000mm Diameter inspection chamber 800mm deep</t>
  </si>
  <si>
    <t>1 000 mm Diameter inspection chamber not exceeding 1 500mmmm deep</t>
  </si>
  <si>
    <t xml:space="preserve">Class 12.5 HDPE pressure pipes with solvent welded joints, including excavation, bedding, backfilling and compaction </t>
  </si>
  <si>
    <t xml:space="preserve">110mm HDPE Pipes laid in and including trenches exceeding 1m and not exceeding 2m deep </t>
  </si>
  <si>
    <t>TILES OR STRIPS</t>
  </si>
  <si>
    <t>Provide the sum of R 210,000.00 (Two Hundred and Ten Thousand Rand ) for supply and installation of  horizontal and vertical sun screens, executed complete</t>
  </si>
  <si>
    <t>Provide the sum of R 800,000.00( Eight Hundred Thousand Rands) for supply and installation of pergola inclusive of steelwork, executed complete</t>
  </si>
  <si>
    <t>Provide the sum of R 880,000.00 ( Eight Hundred and Eighty Thousand Rand ) for supply and installation of passenger lift, executed complete</t>
  </si>
  <si>
    <t>3,2kW water heating capacity heat pump with mounting brackets and accessories</t>
  </si>
  <si>
    <t>100l electrical geyser with 2kW element, with easy access to couple with heat pump</t>
  </si>
  <si>
    <r>
      <t xml:space="preserve">Note 1: </t>
    </r>
    <r>
      <rPr>
        <sz val="18"/>
        <rFont val="Calibri"/>
        <family val="2"/>
        <scheme val="minor"/>
      </rPr>
      <t>Quantities reflected in these Bills are for tendering purposes.  Contractors must order equipment based on site requirements.</t>
    </r>
  </si>
  <si>
    <t>40MPa/19mm concrete</t>
  </si>
  <si>
    <t>Pile grouting</t>
  </si>
  <si>
    <t>8mm-24mm Diameter bars</t>
  </si>
  <si>
    <t xml:space="preserve">Facings in 222 x 106 x 73mm autumn wheat Travertine Face Brick pointed with recessed horizontal and flush vertical joints. </t>
  </si>
  <si>
    <t>Carpert Berber point 920 3.66m resinbac broadloom, tiles must be tessellated at inslation.</t>
  </si>
  <si>
    <t>Handle on 152 x 76mm pressed backplate with Anodised Silver finish including mortice latch</t>
  </si>
  <si>
    <t xml:space="preserve">The following in 2mm mild steel powder coated finish surface mounted distribution board including furniture as per drawing </t>
  </si>
  <si>
    <t xml:space="preserve">Supply, deliver and installation of the 2 compartment, two cover Midland power skirting complete with all accessories including internal/external bends, end caps etc. as per drawing </t>
  </si>
  <si>
    <r>
      <t>ABC and CO</t>
    </r>
    <r>
      <rPr>
        <vertAlign val="subscript"/>
        <sz val="18"/>
        <rFont val="Calibri"/>
        <family val="2"/>
      </rPr>
      <t>2</t>
    </r>
    <r>
      <rPr>
        <sz val="18"/>
        <rFont val="Calibri"/>
        <family val="2"/>
      </rPr>
      <t xml:space="preserve">, 4,5kg, mounted inside cabinet. </t>
    </r>
  </si>
  <si>
    <t>Provision of a full time safety officer (Fully registered with SACPCMP as a CHSO). Allow an amount per month for the duration of the project proposed by the contract.</t>
  </si>
  <si>
    <t>Make a provision for an allowance Nine Thousand Rands (R 9000.00) of the CLO per month for the duration of the project proposed by the contractor.</t>
  </si>
  <si>
    <t>Provide an amount of R 500,000.00 for contingencies to be used on the project or omitted in total by the Client/Principal Agent</t>
  </si>
  <si>
    <t>Digging up and removing rubbish, debris, vegetation,</t>
  </si>
  <si>
    <t xml:space="preserve"> hedges, shrubs and trees not exceeding 200mm girth, bush,</t>
  </si>
  <si>
    <t xml:space="preserve"> etc. </t>
  </si>
  <si>
    <t>Surplus material from excavations on site to a dumping site</t>
  </si>
  <si>
    <t xml:space="preserve"> to be located by the contractor. The salvage yard should not be more 20km from site.</t>
  </si>
  <si>
    <t>Keeping excavations free of all water other than</t>
  </si>
  <si>
    <t xml:space="preserve"> subterranean water </t>
  </si>
  <si>
    <t>Compaction of ground surface under floors etc including</t>
  </si>
  <si>
    <t xml:space="preserve"> scarifying for a depth of 150mm, breaking down oversize</t>
  </si>
  <si>
    <t xml:space="preserve"> material, adding suitable material where necessary and</t>
  </si>
  <si>
    <t xml:space="preserve"> compacting to 93% Mod AASHTO density</t>
  </si>
  <si>
    <t xml:space="preserve">SOIL POISONING </t>
  </si>
  <si>
    <t xml:space="preserve">Soil insecticide </t>
  </si>
  <si>
    <t>80 mm paving blocks, Shape S-A Class 30/2.0 (in accordance with SANS 1058 latest edition) on 20 mm bedding sand (COLTO 7302(a) )</t>
  </si>
  <si>
    <t>Paving of 80mm thick blocks including edge blocks</t>
  </si>
  <si>
    <t>CONSTRUCTION OF NEW ADMIN BLOCK AT HEIDELBERG CAMPUS</t>
  </si>
  <si>
    <t>Vinyl 2.5mm thick, 0.55 wear layer. To be insled as per manufacturer's specification. The price to include slef-levelling screed.</t>
  </si>
  <si>
    <t>Geotextile/Biddim cloth to be approved membrane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</si>
</sst>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_-&quot;R&quot;* #,##0.00_-;\-&quot;R&quot;* #,##0.00_-;_-&quot;R&quot;* &quot;-&quot;??_-;_-@_-"/>
    <numFmt numFmtId="165" formatCode="_-* #,##0.00_-;\-* #,##0.00_-;_-* &quot;-&quot;??_-;_-@_-"/>
    <numFmt numFmtId="166" formatCode="_-[$R-1C09]* #,##0.00_-;\-[$R-1C09]* #,##0.00_-;_-[$R-1C09]* &quot;-&quot;??_-;_-@_-"/>
    <numFmt numFmtId="167" formatCode="_-* #,##0.00_-;\-* #,##0.00_-;_-* &quot;&quot;??_-;_-@_-"/>
    <numFmt numFmtId="168" formatCode="_ &quot;R&quot;\ * #,##0.00_ ;_ &quot;R&quot;\ * \-#,##0.00_ ;_ &quot;R&quot;\ * &quot;-&quot;??_ ;_ @_ "/>
    <numFmt numFmtId="169" formatCode="_ * #,##0.00_ ;_ * \-#,##0.00_ ;_ * &quot;-&quot;??_ ;_ @_ "/>
    <numFmt numFmtId="170" formatCode="_ * #,##0.000_ ;_ * \-#,##0.000_ ;_ * &quot;-&quot;??_ ;_ @_ "/>
    <numFmt numFmtId="171" formatCode="_ * #,##0_ ;_ * \-#,##0_ ;_ * &quot;-&quot;??_ ;_ @_ "/>
    <numFmt numFmtId="172" formatCode="_ * #,##0.000_ ;_ * \-#,##0.000_ ;_ * &quot;-&quot;???_ ;_ @_ "/>
    <numFmt numFmtId="173" formatCode="_ * #,##0.00_ ;_ * \-#,##0.00_ ;_ * &quot;-&quot;???_ ;_ @_ "/>
    <numFmt numFmtId="174" formatCode="&quot;R&quot;\ #,##0.00"/>
    <numFmt numFmtId="175" formatCode="&quot;R&quot;#,##0.00"/>
    <numFmt numFmtId="176" formatCode="[$R-1C09]\ #,##0.00"/>
    <numFmt numFmtId="177" formatCode="[$R-46C]#,##0.00"/>
  </numFmts>
  <fonts count="7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8"/>
      <color theme="1"/>
      <name val="Calibri"/>
      <family val="2"/>
      <scheme val="minor"/>
    </font>
    <font>
      <sz val="18"/>
      <color theme="1"/>
      <name val="Calibri"/>
      <family val="2"/>
      <scheme val="minor"/>
    </font>
    <font>
      <u/>
      <sz val="18"/>
      <color theme="1"/>
      <name val="Calibri"/>
      <family val="2"/>
      <scheme val="minor"/>
    </font>
    <font>
      <b/>
      <sz val="18"/>
      <color theme="1"/>
      <name val="Calibri"/>
      <family val="2"/>
      <scheme val="minor"/>
    </font>
    <font>
      <sz val="18"/>
      <name val="Calibri"/>
      <family val="2"/>
      <scheme val="minor"/>
    </font>
    <font>
      <sz val="10"/>
      <name val="Univers (WN)"/>
    </font>
    <font>
      <sz val="11"/>
      <name val="Arial"/>
      <family val="2"/>
    </font>
    <font>
      <sz val="10"/>
      <name val="MS Sans Serif"/>
      <family val="2"/>
    </font>
    <font>
      <sz val="18"/>
      <color rgb="FFFF0000"/>
      <name val="Calibri"/>
      <family val="2"/>
      <scheme val="minor"/>
    </font>
    <font>
      <sz val="18"/>
      <color theme="9" tint="-0.249977111117893"/>
      <name val="Calibri"/>
      <family val="2"/>
      <scheme val="minor"/>
    </font>
    <font>
      <sz val="18"/>
      <color rgb="FF0070C0"/>
      <name val="Calibri"/>
      <family val="2"/>
      <scheme val="minor"/>
    </font>
    <font>
      <b/>
      <sz val="18"/>
      <name val="Calibri"/>
      <family val="2"/>
      <scheme val="minor"/>
    </font>
    <font>
      <sz val="10"/>
      <color theme="1"/>
      <name val="Century Gothic"/>
      <family val="2"/>
    </font>
    <font>
      <b/>
      <i/>
      <u/>
      <sz val="18"/>
      <name val="Calibri"/>
      <family val="2"/>
      <scheme val="minor"/>
    </font>
    <font>
      <b/>
      <u/>
      <sz val="18"/>
      <name val="Calibri"/>
      <family val="2"/>
      <scheme val="minor"/>
    </font>
    <font>
      <sz val="10"/>
      <name val="MS Sans Serif"/>
    </font>
    <font>
      <sz val="10"/>
      <name val="Tahoma"/>
      <family val="2"/>
    </font>
    <font>
      <sz val="11"/>
      <color rgb="FF000000"/>
      <name val="Calibri"/>
      <family val="2"/>
      <charset val="204"/>
    </font>
    <font>
      <sz val="11"/>
      <color indexed="8"/>
      <name val="Calibri"/>
      <family val="2"/>
    </font>
    <font>
      <u/>
      <sz val="18"/>
      <name val="Calibri"/>
      <family val="2"/>
      <scheme val="minor"/>
    </font>
    <font>
      <vertAlign val="superscript"/>
      <sz val="18"/>
      <name val="Calibri"/>
      <family val="2"/>
      <scheme val="minor"/>
    </font>
    <font>
      <sz val="11"/>
      <name val="Calibri"/>
      <family val="2"/>
      <scheme val="minor"/>
    </font>
    <font>
      <b/>
      <sz val="11"/>
      <name val="Calibri"/>
      <family val="2"/>
      <scheme val="minor"/>
    </font>
    <font>
      <sz val="18"/>
      <name val="Calibri"/>
      <family val="2"/>
    </font>
    <font>
      <b/>
      <sz val="18"/>
      <name val="Calibri"/>
      <family val="2"/>
    </font>
    <font>
      <b/>
      <sz val="18"/>
      <color theme="1"/>
      <name val="Calibri"/>
      <family val="2"/>
    </font>
    <font>
      <sz val="18"/>
      <color theme="1"/>
      <name val="Calibri"/>
      <family val="2"/>
    </font>
    <font>
      <vertAlign val="subscript"/>
      <sz val="18"/>
      <color indexed="8"/>
      <name val="Calibri"/>
      <family val="2"/>
    </font>
    <font>
      <sz val="18"/>
      <color indexed="8"/>
      <name val="Calibri"/>
      <family val="2"/>
    </font>
    <font>
      <vertAlign val="superscript"/>
      <sz val="18"/>
      <name val="Calibri"/>
      <family val="2"/>
    </font>
    <font>
      <b/>
      <u/>
      <sz val="18"/>
      <color theme="1"/>
      <name val="Calibri"/>
      <family val="2"/>
    </font>
    <font>
      <sz val="18"/>
      <color rgb="FFFF0000"/>
      <name val="Calibri"/>
      <family val="2"/>
    </font>
    <font>
      <u/>
      <sz val="18"/>
      <color theme="1"/>
      <name val="Calibri"/>
      <family val="2"/>
    </font>
    <font>
      <vertAlign val="superscript"/>
      <sz val="18"/>
      <color indexed="8"/>
      <name val="Calibri"/>
      <family val="2"/>
    </font>
    <font>
      <sz val="18"/>
      <color theme="4"/>
      <name val="Calibri"/>
      <family val="2"/>
      <scheme val="minor"/>
    </font>
    <font>
      <b/>
      <sz val="18"/>
      <color theme="4"/>
      <name val="Calibri"/>
      <family val="2"/>
      <scheme val="minor"/>
    </font>
    <font>
      <b/>
      <sz val="18"/>
      <color theme="1"/>
      <name val="Arial"/>
      <family val="2"/>
    </font>
    <font>
      <sz val="18"/>
      <color theme="1"/>
      <name val="Arial"/>
      <family val="2"/>
    </font>
    <font>
      <sz val="18"/>
      <color rgb="FFFF0000"/>
      <name val="Arial"/>
      <family val="2"/>
    </font>
    <font>
      <b/>
      <sz val="18"/>
      <color rgb="FFFF0000"/>
      <name val="Calibri"/>
      <family val="2"/>
      <scheme val="minor"/>
    </font>
    <font>
      <b/>
      <u/>
      <sz val="18"/>
      <color rgb="FFFF0000"/>
      <name val="Calibri"/>
      <family val="2"/>
      <scheme val="minor"/>
    </font>
    <font>
      <u/>
      <sz val="18"/>
      <color theme="4"/>
      <name val="Calibri"/>
      <family val="2"/>
      <scheme val="minor"/>
    </font>
    <font>
      <b/>
      <u/>
      <sz val="18"/>
      <color theme="1"/>
      <name val="Arial"/>
      <family val="2"/>
    </font>
    <font>
      <u/>
      <sz val="18"/>
      <color theme="1"/>
      <name val="Arial"/>
      <family val="2"/>
    </font>
    <font>
      <b/>
      <u/>
      <sz val="18"/>
      <name val="Calibri"/>
      <family val="2"/>
    </font>
    <font>
      <sz val="18"/>
      <color theme="4" tint="-0.249977111117893"/>
      <name val="Calibri"/>
      <family val="2"/>
      <scheme val="minor"/>
    </font>
    <font>
      <sz val="18"/>
      <color theme="5"/>
      <name val="Calibri"/>
      <family val="2"/>
      <scheme val="minor"/>
    </font>
    <font>
      <sz val="18"/>
      <name val="Arial"/>
      <family val="2"/>
    </font>
    <font>
      <b/>
      <sz val="18"/>
      <name val="Arial"/>
      <family val="2"/>
    </font>
    <font>
      <vertAlign val="subscript"/>
      <sz val="18"/>
      <name val="Calibri"/>
      <family val="2"/>
    </font>
    <font>
      <u/>
      <sz val="18"/>
      <name val="Calibri"/>
      <family val="2"/>
    </font>
    <font>
      <b/>
      <u/>
      <sz val="18"/>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E4DFEC"/>
        <bgColor indexed="64"/>
      </patternFill>
    </fill>
    <fill>
      <patternFill patternType="solid">
        <fgColor theme="7" tint="0.79998168889431442"/>
        <bgColor rgb="FFE4DFEC"/>
      </patternFill>
    </fill>
    <fill>
      <patternFill patternType="solid">
        <fgColor rgb="FFE4DFEC"/>
        <bgColor rgb="FFE4DFEC"/>
      </patternFill>
    </fill>
    <fill>
      <patternFill patternType="solid">
        <fgColor theme="7" tint="0.39997558519241921"/>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style="thin">
        <color indexed="64"/>
      </bottom>
      <diagonal/>
    </border>
  </borders>
  <cellStyleXfs count="8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4" fillId="0" borderId="0"/>
    <xf numFmtId="39" fontId="25" fillId="0" borderId="0"/>
    <xf numFmtId="9" fontId="26"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1" fillId="0" borderId="0"/>
    <xf numFmtId="164" fontId="1" fillId="0" borderId="0" applyFont="0" applyFill="0" applyBorder="0" applyAlignment="0" applyProtection="0"/>
    <xf numFmtId="0" fontId="34" fillId="0" borderId="0"/>
    <xf numFmtId="164" fontId="26" fillId="0" borderId="0" applyFont="0" applyFill="0" applyBorder="0" applyAlignment="0" applyProtection="0"/>
    <xf numFmtId="0" fontId="18" fillId="0" borderId="0"/>
    <xf numFmtId="0" fontId="35" fillId="0" borderId="0"/>
    <xf numFmtId="169" fontId="18" fillId="0" borderId="0" applyFont="0" applyFill="0" applyBorder="0" applyAlignment="0" applyProtection="0"/>
    <xf numFmtId="164" fontId="1" fillId="0" borderId="0" applyFont="0" applyFill="0" applyBorder="0" applyAlignment="0" applyProtection="0"/>
    <xf numFmtId="0" fontId="36" fillId="0" borderId="0"/>
    <xf numFmtId="169" fontId="36" fillId="0" borderId="0" applyFont="0" applyFill="0" applyBorder="0" applyAlignment="0" applyProtection="0"/>
    <xf numFmtId="165" fontId="1" fillId="0" borderId="0" applyFont="0" applyFill="0" applyBorder="0" applyAlignment="0" applyProtection="0"/>
    <xf numFmtId="0" fontId="18" fillId="0" borderId="0"/>
    <xf numFmtId="165" fontId="18" fillId="0" borderId="0" applyFont="0" applyFill="0" applyBorder="0" applyAlignment="0" applyProtection="0"/>
    <xf numFmtId="0" fontId="18" fillId="0" borderId="0"/>
    <xf numFmtId="165" fontId="18" fillId="0" borderId="0" applyFont="0" applyFill="0" applyBorder="0" applyAlignment="0" applyProtection="0"/>
    <xf numFmtId="0" fontId="18" fillId="0" borderId="0"/>
    <xf numFmtId="165" fontId="18" fillId="0" borderId="0" applyFont="0" applyFill="0" applyBorder="0" applyAlignment="0" applyProtection="0"/>
    <xf numFmtId="0" fontId="18" fillId="0" borderId="0"/>
    <xf numFmtId="0" fontId="18" fillId="0" borderId="0"/>
    <xf numFmtId="165" fontId="18" fillId="0" borderId="0" applyFont="0" applyFill="0" applyBorder="0" applyAlignment="0" applyProtection="0"/>
    <xf numFmtId="165" fontId="18" fillId="0" borderId="0" applyFont="0" applyFill="0" applyBorder="0" applyAlignment="0" applyProtection="0"/>
    <xf numFmtId="0" fontId="18" fillId="0" borderId="0"/>
    <xf numFmtId="165" fontId="18" fillId="0" borderId="0" applyFont="0" applyFill="0" applyBorder="0" applyAlignment="0" applyProtection="0"/>
    <xf numFmtId="0" fontId="18" fillId="0" borderId="0"/>
    <xf numFmtId="165"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xf numFmtId="165" fontId="18" fillId="0" borderId="0" applyFont="0" applyFill="0" applyBorder="0" applyAlignment="0" applyProtection="0"/>
    <xf numFmtId="0" fontId="37" fillId="0" borderId="0"/>
    <xf numFmtId="0" fontId="18" fillId="0" borderId="0"/>
    <xf numFmtId="165" fontId="1" fillId="0" borderId="0" applyFont="0" applyFill="0" applyBorder="0" applyAlignment="0" applyProtection="0"/>
  </cellStyleXfs>
  <cellXfs count="856">
    <xf numFmtId="0" fontId="0" fillId="0" borderId="0" xfId="0"/>
    <xf numFmtId="0" fontId="19" fillId="0" borderId="10" xfId="0" applyFont="1" applyBorder="1"/>
    <xf numFmtId="0" fontId="20" fillId="0" borderId="10" xfId="0" applyFont="1" applyBorder="1"/>
    <xf numFmtId="0" fontId="20" fillId="33" borderId="10" xfId="0" applyFont="1" applyFill="1" applyBorder="1"/>
    <xf numFmtId="0" fontId="20" fillId="0" borderId="10" xfId="0" applyFont="1" applyBorder="1" applyAlignment="1">
      <alignment wrapText="1"/>
    </xf>
    <xf numFmtId="0" fontId="22" fillId="0" borderId="10" xfId="0" applyFont="1" applyBorder="1"/>
    <xf numFmtId="1" fontId="20" fillId="0" borderId="10" xfId="0" applyNumberFormat="1" applyFont="1" applyBorder="1"/>
    <xf numFmtId="1" fontId="22" fillId="0" borderId="10" xfId="0" applyNumberFormat="1" applyFont="1" applyBorder="1" applyAlignment="1">
      <alignment horizontal="center"/>
    </xf>
    <xf numFmtId="0" fontId="20" fillId="0" borderId="10" xfId="0" applyFont="1" applyBorder="1" applyAlignment="1">
      <alignment horizontal="left"/>
    </xf>
    <xf numFmtId="1" fontId="20" fillId="0" borderId="10" xfId="0" applyNumberFormat="1" applyFont="1" applyBorder="1" applyAlignment="1">
      <alignment horizontal="center"/>
    </xf>
    <xf numFmtId="0" fontId="22" fillId="0" borderId="10" xfId="0" applyFont="1" applyBorder="1" applyAlignment="1">
      <alignment horizontal="left"/>
    </xf>
    <xf numFmtId="1" fontId="20" fillId="0" borderId="10" xfId="0" applyNumberFormat="1" applyFont="1" applyBorder="1" applyAlignment="1">
      <alignment wrapText="1"/>
    </xf>
    <xf numFmtId="164" fontId="22" fillId="0" borderId="10" xfId="0" applyNumberFormat="1" applyFont="1" applyBorder="1"/>
    <xf numFmtId="164" fontId="20" fillId="0" borderId="10" xfId="0" applyNumberFormat="1" applyFont="1" applyBorder="1"/>
    <xf numFmtId="0" fontId="22" fillId="33" borderId="10" xfId="0" applyFont="1" applyFill="1" applyBorder="1"/>
    <xf numFmtId="164" fontId="20" fillId="0" borderId="10" xfId="0" applyNumberFormat="1" applyFont="1" applyBorder="1" applyAlignment="1">
      <alignment wrapText="1"/>
    </xf>
    <xf numFmtId="166" fontId="20" fillId="0" borderId="10" xfId="0" applyNumberFormat="1" applyFont="1" applyBorder="1"/>
    <xf numFmtId="166" fontId="22" fillId="0" borderId="10" xfId="0" applyNumberFormat="1" applyFont="1" applyBorder="1"/>
    <xf numFmtId="0" fontId="20" fillId="34" borderId="10" xfId="0" applyFont="1" applyFill="1" applyBorder="1"/>
    <xf numFmtId="0" fontId="19" fillId="0" borderId="10" xfId="0" applyFont="1" applyBorder="1" applyAlignment="1">
      <alignment horizontal="left" vertical="top"/>
    </xf>
    <xf numFmtId="0" fontId="20" fillId="0" borderId="10" xfId="0" applyFont="1" applyBorder="1" applyAlignment="1">
      <alignment horizontal="left" vertical="top"/>
    </xf>
    <xf numFmtId="0" fontId="21" fillId="0" borderId="10" xfId="0" applyFont="1" applyBorder="1" applyAlignment="1">
      <alignment horizontal="left" vertical="top"/>
    </xf>
    <xf numFmtId="0" fontId="22" fillId="0" borderId="10" xfId="0" applyFont="1" applyBorder="1" applyAlignment="1">
      <alignment horizontal="left" vertical="top"/>
    </xf>
    <xf numFmtId="0" fontId="22" fillId="34" borderId="10" xfId="0" applyFont="1" applyFill="1" applyBorder="1"/>
    <xf numFmtId="0" fontId="20" fillId="0" borderId="0" xfId="0" applyFont="1"/>
    <xf numFmtId="0" fontId="22" fillId="0" borderId="0" xfId="0" applyFont="1"/>
    <xf numFmtId="0" fontId="19" fillId="0" borderId="10" xfId="0" applyFont="1" applyBorder="1" applyAlignment="1">
      <alignment vertical="center" wrapText="1"/>
    </xf>
    <xf numFmtId="0" fontId="20" fillId="0" borderId="10" xfId="0" applyFont="1" applyBorder="1" applyAlignment="1">
      <alignment vertical="center" wrapText="1"/>
    </xf>
    <xf numFmtId="0" fontId="20" fillId="0" borderId="10" xfId="0" applyFont="1" applyBorder="1" applyAlignment="1">
      <alignment horizontal="left" vertical="center" wrapText="1"/>
    </xf>
    <xf numFmtId="0" fontId="27" fillId="0" borderId="10" xfId="0" applyFont="1" applyBorder="1" applyAlignment="1">
      <alignment vertical="center" wrapText="1"/>
    </xf>
    <xf numFmtId="0" fontId="20" fillId="36" borderId="10" xfId="0" applyFont="1" applyFill="1" applyBorder="1" applyAlignment="1">
      <alignment vertical="center" wrapText="1"/>
    </xf>
    <xf numFmtId="0" fontId="20" fillId="37" borderId="10" xfId="0" applyFont="1" applyFill="1" applyBorder="1" applyAlignment="1">
      <alignment vertical="center" wrapText="1"/>
    </xf>
    <xf numFmtId="166" fontId="20" fillId="0" borderId="10" xfId="0" applyNumberFormat="1" applyFont="1" applyBorder="1" applyAlignment="1">
      <alignment vertical="center" wrapText="1"/>
    </xf>
    <xf numFmtId="166" fontId="27" fillId="0" borderId="10" xfId="0" applyNumberFormat="1" applyFont="1" applyBorder="1" applyAlignment="1">
      <alignment vertical="center" wrapText="1"/>
    </xf>
    <xf numFmtId="166" fontId="23" fillId="0" borderId="10" xfId="0" applyNumberFormat="1" applyFont="1" applyBorder="1" applyAlignment="1">
      <alignment vertical="center" wrapText="1"/>
    </xf>
    <xf numFmtId="166" fontId="27" fillId="36" borderId="10" xfId="0" applyNumberFormat="1" applyFont="1" applyFill="1" applyBorder="1" applyAlignment="1">
      <alignment vertical="center" wrapText="1"/>
    </xf>
    <xf numFmtId="166" fontId="28" fillId="0" borderId="10" xfId="0" applyNumberFormat="1" applyFont="1" applyBorder="1" applyAlignment="1">
      <alignment vertical="center" wrapText="1"/>
    </xf>
    <xf numFmtId="166" fontId="20" fillId="36" borderId="10" xfId="0" applyNumberFormat="1" applyFont="1" applyFill="1" applyBorder="1" applyAlignment="1">
      <alignment vertical="center" wrapText="1"/>
    </xf>
    <xf numFmtId="166" fontId="29" fillId="0" borderId="10" xfId="0" applyNumberFormat="1" applyFont="1" applyBorder="1" applyAlignment="1">
      <alignment vertical="center" wrapText="1"/>
    </xf>
    <xf numFmtId="166" fontId="20" fillId="0" borderId="10" xfId="47" applyNumberFormat="1" applyFont="1" applyBorder="1" applyAlignment="1">
      <alignment vertical="center" wrapText="1"/>
    </xf>
    <xf numFmtId="166" fontId="29" fillId="36" borderId="10" xfId="0" applyNumberFormat="1" applyFont="1" applyFill="1" applyBorder="1" applyAlignment="1">
      <alignment vertical="center" wrapText="1"/>
    </xf>
    <xf numFmtId="166" fontId="29" fillId="35" borderId="10" xfId="0" applyNumberFormat="1" applyFont="1" applyFill="1" applyBorder="1" applyAlignment="1">
      <alignment vertical="center" wrapText="1"/>
    </xf>
    <xf numFmtId="166" fontId="20" fillId="35" borderId="10" xfId="0" applyNumberFormat="1" applyFont="1" applyFill="1" applyBorder="1" applyAlignment="1">
      <alignment vertical="center" wrapText="1"/>
    </xf>
    <xf numFmtId="0" fontId="20" fillId="33" borderId="10" xfId="0" applyFont="1" applyFill="1" applyBorder="1" applyAlignment="1">
      <alignment vertical="center" wrapText="1"/>
    </xf>
    <xf numFmtId="166" fontId="20" fillId="33" borderId="10" xfId="0" applyNumberFormat="1" applyFont="1" applyFill="1" applyBorder="1" applyAlignment="1">
      <alignment vertical="center" wrapText="1"/>
    </xf>
    <xf numFmtId="0" fontId="19" fillId="33" borderId="10" xfId="0" applyFont="1" applyFill="1" applyBorder="1" applyAlignment="1">
      <alignment vertical="center" wrapText="1"/>
    </xf>
    <xf numFmtId="0" fontId="20" fillId="33" borderId="0" xfId="0" applyFont="1" applyFill="1"/>
    <xf numFmtId="166" fontId="20" fillId="0" borderId="0" xfId="0" applyNumberFormat="1" applyFont="1"/>
    <xf numFmtId="0" fontId="20" fillId="34" borderId="0" xfId="0" applyFont="1" applyFill="1"/>
    <xf numFmtId="0" fontId="22" fillId="0" borderId="10" xfId="0" applyFont="1" applyBorder="1" applyAlignment="1">
      <alignment vertical="center" wrapText="1"/>
    </xf>
    <xf numFmtId="166" fontId="22" fillId="0" borderId="10" xfId="0" applyNumberFormat="1" applyFont="1" applyBorder="1" applyAlignment="1">
      <alignment vertical="center" wrapText="1"/>
    </xf>
    <xf numFmtId="166" fontId="22" fillId="0" borderId="10" xfId="46" applyNumberFormat="1" applyFont="1" applyBorder="1" applyAlignment="1">
      <alignment vertical="center" wrapText="1"/>
    </xf>
    <xf numFmtId="166" fontId="22" fillId="33" borderId="10" xfId="0" applyNumberFormat="1" applyFont="1" applyFill="1" applyBorder="1"/>
    <xf numFmtId="0" fontId="22" fillId="33" borderId="10" xfId="0" applyFont="1" applyFill="1" applyBorder="1" applyAlignment="1">
      <alignment vertical="center" wrapText="1"/>
    </xf>
    <xf numFmtId="166" fontId="22" fillId="33" borderId="10" xfId="0" applyNumberFormat="1" applyFont="1" applyFill="1" applyBorder="1" applyAlignment="1">
      <alignment vertical="center" wrapText="1"/>
    </xf>
    <xf numFmtId="166" fontId="22" fillId="33" borderId="10" xfId="46" applyNumberFormat="1" applyFont="1" applyFill="1" applyBorder="1" applyAlignment="1">
      <alignment vertical="center" wrapText="1"/>
    </xf>
    <xf numFmtId="0" fontId="22" fillId="33" borderId="0" xfId="0" applyFont="1" applyFill="1"/>
    <xf numFmtId="0" fontId="30" fillId="0" borderId="13" xfId="0" applyFont="1" applyBorder="1"/>
    <xf numFmtId="0" fontId="30" fillId="0" borderId="10" xfId="0" applyFont="1" applyBorder="1" applyAlignment="1">
      <alignment horizontal="center" vertical="center"/>
    </xf>
    <xf numFmtId="1" fontId="30" fillId="0" borderId="10" xfId="0" applyNumberFormat="1" applyFont="1" applyBorder="1"/>
    <xf numFmtId="166" fontId="30" fillId="0" borderId="10" xfId="0" applyNumberFormat="1" applyFont="1" applyBorder="1"/>
    <xf numFmtId="166" fontId="30" fillId="0" borderId="14" xfId="0" applyNumberFormat="1" applyFont="1" applyBorder="1"/>
    <xf numFmtId="0" fontId="23" fillId="0" borderId="10" xfId="0" applyFont="1" applyBorder="1"/>
    <xf numFmtId="0" fontId="30" fillId="0" borderId="10" xfId="0" applyFont="1" applyBorder="1"/>
    <xf numFmtId="0" fontId="32" fillId="0" borderId="13" xfId="48" applyFont="1" applyBorder="1" applyAlignment="1">
      <alignment horizontal="left" vertical="center" wrapText="1"/>
    </xf>
    <xf numFmtId="0" fontId="23" fillId="0" borderId="10" xfId="0" applyFont="1" applyBorder="1" applyAlignment="1">
      <alignment horizontal="center" vertical="center" wrapText="1"/>
    </xf>
    <xf numFmtId="167" fontId="23" fillId="0" borderId="14" xfId="0" applyNumberFormat="1" applyFont="1" applyBorder="1" applyAlignment="1">
      <alignment horizontal="left" vertical="center" wrapText="1"/>
    </xf>
    <xf numFmtId="0" fontId="23" fillId="0" borderId="13" xfId="48" applyFont="1" applyBorder="1" applyAlignment="1">
      <alignment vertical="top" wrapText="1"/>
    </xf>
    <xf numFmtId="0" fontId="33" fillId="0" borderId="13" xfId="48" applyFont="1" applyBorder="1" applyAlignment="1">
      <alignment vertical="top"/>
    </xf>
    <xf numFmtId="0" fontId="23" fillId="0" borderId="10" xfId="48" applyFont="1" applyBorder="1" applyAlignment="1">
      <alignment horizontal="center" vertical="center"/>
    </xf>
    <xf numFmtId="164" fontId="23" fillId="0" borderId="10" xfId="49" applyFont="1" applyFill="1" applyBorder="1" applyAlignment="1">
      <alignment horizontal="center" vertical="center" wrapText="1"/>
    </xf>
    <xf numFmtId="164" fontId="23" fillId="0" borderId="14" xfId="49" applyFont="1" applyFill="1" applyBorder="1" applyAlignment="1">
      <alignment horizontal="center" vertical="center" wrapText="1"/>
    </xf>
    <xf numFmtId="0" fontId="23" fillId="0" borderId="10" xfId="48" applyFont="1" applyBorder="1" applyAlignment="1">
      <alignment horizontal="center" vertical="center" wrapText="1"/>
    </xf>
    <xf numFmtId="168" fontId="23" fillId="0" borderId="10" xfId="48" applyNumberFormat="1" applyFont="1" applyBorder="1" applyAlignment="1">
      <alignment vertical="center" wrapText="1"/>
    </xf>
    <xf numFmtId="168" fontId="23" fillId="0" borderId="14" xfId="48" applyNumberFormat="1" applyFont="1" applyBorder="1" applyAlignment="1">
      <alignment vertical="center" wrapText="1"/>
    </xf>
    <xf numFmtId="0" fontId="23" fillId="0" borderId="13" xfId="48" applyFont="1" applyBorder="1" applyAlignment="1">
      <alignment vertical="top"/>
    </xf>
    <xf numFmtId="0" fontId="23" fillId="0" borderId="10" xfId="50" applyFont="1" applyBorder="1" applyAlignment="1">
      <alignment horizontal="center" vertical="center" wrapText="1"/>
    </xf>
    <xf numFmtId="164" fontId="23" fillId="0" borderId="10" xfId="51" applyFont="1" applyFill="1" applyBorder="1" applyAlignment="1">
      <alignment horizontal="center" vertical="center" wrapText="1"/>
    </xf>
    <xf numFmtId="164" fontId="23" fillId="0" borderId="14" xfId="51" applyFont="1" applyFill="1" applyBorder="1" applyAlignment="1">
      <alignment horizontal="left" vertical="center" wrapText="1"/>
    </xf>
    <xf numFmtId="0" fontId="23" fillId="0" borderId="13" xfId="50" applyFont="1" applyBorder="1" applyAlignment="1">
      <alignment horizontal="left" vertical="center" wrapText="1"/>
    </xf>
    <xf numFmtId="0" fontId="30" fillId="0" borderId="13" xfId="52" applyFont="1" applyBorder="1" applyAlignment="1">
      <alignment vertical="top" wrapText="1"/>
    </xf>
    <xf numFmtId="0" fontId="23" fillId="0" borderId="10" xfId="53" applyFont="1" applyBorder="1" applyAlignment="1">
      <alignment horizontal="center" vertical="center"/>
    </xf>
    <xf numFmtId="0" fontId="23" fillId="0" borderId="10" xfId="53" applyFont="1" applyBorder="1" applyAlignment="1">
      <alignment horizontal="center"/>
    </xf>
    <xf numFmtId="169" fontId="23" fillId="0" borderId="10" xfId="54" applyFont="1" applyBorder="1"/>
    <xf numFmtId="169" fontId="23" fillId="0" borderId="14" xfId="54" applyFont="1" applyBorder="1"/>
    <xf numFmtId="0" fontId="23" fillId="0" borderId="13" xfId="52" applyFont="1" applyBorder="1"/>
    <xf numFmtId="0" fontId="23" fillId="0" borderId="10" xfId="52" applyFont="1" applyBorder="1" applyAlignment="1">
      <alignment horizontal="center" vertical="center"/>
    </xf>
    <xf numFmtId="0" fontId="23" fillId="0" borderId="10" xfId="52" applyFont="1" applyBorder="1" applyAlignment="1">
      <alignment horizontal="center" vertical="top"/>
    </xf>
    <xf numFmtId="0" fontId="23" fillId="0" borderId="13" xfId="52" applyFont="1" applyBorder="1" applyAlignment="1">
      <alignment wrapText="1"/>
    </xf>
    <xf numFmtId="166" fontId="30" fillId="0" borderId="0" xfId="0" applyNumberFormat="1" applyFont="1"/>
    <xf numFmtId="0" fontId="23" fillId="0" borderId="13" xfId="0" applyFont="1" applyBorder="1" applyAlignment="1">
      <alignment horizontal="left" vertical="top"/>
    </xf>
    <xf numFmtId="0" fontId="23" fillId="0" borderId="10" xfId="0" applyFont="1" applyBorder="1" applyAlignment="1">
      <alignment horizontal="center" vertical="center"/>
    </xf>
    <xf numFmtId="1" fontId="23" fillId="0" borderId="10" xfId="0" applyNumberFormat="1" applyFont="1" applyBorder="1" applyAlignment="1">
      <alignment horizontal="center"/>
    </xf>
    <xf numFmtId="166" fontId="30" fillId="0" borderId="10" xfId="0" applyNumberFormat="1" applyFont="1" applyBorder="1" applyAlignment="1">
      <alignment horizontal="center"/>
    </xf>
    <xf numFmtId="166" fontId="23" fillId="0" borderId="14" xfId="0" applyNumberFormat="1" applyFont="1" applyBorder="1" applyAlignment="1">
      <alignment horizontal="center"/>
    </xf>
    <xf numFmtId="0" fontId="23" fillId="0" borderId="13" xfId="0" applyFont="1" applyBorder="1" applyAlignment="1">
      <alignment wrapText="1"/>
    </xf>
    <xf numFmtId="166" fontId="23" fillId="0" borderId="10" xfId="0" applyNumberFormat="1" applyFont="1" applyBorder="1" applyAlignment="1">
      <alignment horizontal="right"/>
    </xf>
    <xf numFmtId="166" fontId="23" fillId="0" borderId="14" xfId="0" applyNumberFormat="1" applyFont="1" applyBorder="1" applyAlignment="1">
      <alignment horizontal="right"/>
    </xf>
    <xf numFmtId="0" fontId="30" fillId="0" borderId="13" xfId="0" applyFont="1" applyBorder="1" applyAlignment="1">
      <alignment wrapText="1"/>
    </xf>
    <xf numFmtId="166" fontId="30" fillId="0" borderId="10" xfId="0" applyNumberFormat="1" applyFont="1" applyBorder="1" applyAlignment="1">
      <alignment horizontal="right"/>
    </xf>
    <xf numFmtId="166" fontId="30" fillId="0" borderId="14" xfId="0" applyNumberFormat="1" applyFont="1" applyBorder="1" applyAlignment="1">
      <alignment horizontal="right"/>
    </xf>
    <xf numFmtId="166" fontId="23" fillId="0" borderId="10" xfId="0" applyNumberFormat="1" applyFont="1" applyBorder="1"/>
    <xf numFmtId="0" fontId="23" fillId="0" borderId="13" xfId="0" applyFont="1" applyBorder="1" applyAlignment="1">
      <alignment horizontal="left" vertical="top" wrapText="1"/>
    </xf>
    <xf numFmtId="0" fontId="23" fillId="0" borderId="13" xfId="0" applyFont="1" applyBorder="1"/>
    <xf numFmtId="0" fontId="30" fillId="0" borderId="13" xfId="59" applyFont="1" applyBorder="1" applyAlignment="1" applyProtection="1">
      <alignment vertical="top" wrapText="1"/>
      <protection locked="0"/>
    </xf>
    <xf numFmtId="0" fontId="23" fillId="0" borderId="13" xfId="0" applyFont="1" applyBorder="1" applyAlignment="1">
      <alignment horizontal="left" vertical="center" wrapText="1"/>
    </xf>
    <xf numFmtId="164" fontId="23" fillId="0" borderId="10" xfId="55" applyFont="1" applyFill="1" applyBorder="1" applyAlignment="1">
      <alignment horizontal="center" vertical="center" wrapText="1"/>
    </xf>
    <xf numFmtId="164" fontId="23" fillId="0" borderId="14" xfId="55" applyFont="1" applyFill="1" applyBorder="1" applyAlignment="1">
      <alignment horizontal="center" vertical="center" wrapText="1"/>
    </xf>
    <xf numFmtId="0" fontId="23" fillId="0" borderId="10" xfId="48" applyFont="1" applyBorder="1"/>
    <xf numFmtId="0" fontId="23" fillId="0" borderId="13" xfId="59" applyFont="1" applyBorder="1" applyAlignment="1" applyProtection="1">
      <alignment vertical="top" wrapText="1"/>
      <protection locked="0"/>
    </xf>
    <xf numFmtId="0" fontId="23" fillId="0" borderId="10" xfId="59" applyFont="1" applyBorder="1" applyAlignment="1" applyProtection="1">
      <alignment horizontal="center" vertical="top" wrapText="1"/>
      <protection locked="0"/>
    </xf>
    <xf numFmtId="0" fontId="23" fillId="0" borderId="10" xfId="59" applyFont="1" applyBorder="1" applyAlignment="1">
      <alignment horizontal="center" vertical="top" wrapText="1"/>
    </xf>
    <xf numFmtId="174" fontId="23" fillId="0" borderId="10" xfId="59" applyNumberFormat="1" applyFont="1" applyBorder="1" applyAlignment="1" applyProtection="1">
      <alignment horizontal="right" vertical="top" wrapText="1"/>
      <protection locked="0"/>
    </xf>
    <xf numFmtId="174" fontId="23" fillId="0" borderId="14" xfId="60" applyNumberFormat="1" applyFont="1" applyBorder="1" applyAlignment="1" applyProtection="1">
      <alignment horizontal="right" vertical="top"/>
    </xf>
    <xf numFmtId="174" fontId="23" fillId="0" borderId="14" xfId="60" applyNumberFormat="1" applyFont="1" applyBorder="1" applyAlignment="1" applyProtection="1">
      <alignment horizontal="right" vertical="top" wrapText="1"/>
    </xf>
    <xf numFmtId="0" fontId="30" fillId="0" borderId="13" xfId="61" applyFont="1" applyBorder="1" applyAlignment="1" applyProtection="1">
      <alignment horizontal="left" vertical="top" wrapText="1"/>
      <protection locked="0"/>
    </xf>
    <xf numFmtId="0" fontId="30" fillId="0" borderId="10" xfId="61" applyFont="1" applyBorder="1" applyAlignment="1" applyProtection="1">
      <alignment horizontal="center" vertical="top"/>
      <protection locked="0"/>
    </xf>
    <xf numFmtId="0" fontId="30" fillId="0" borderId="10" xfId="61" applyFont="1" applyBorder="1" applyAlignment="1">
      <alignment horizontal="center" vertical="top"/>
    </xf>
    <xf numFmtId="174" fontId="30" fillId="0" borderId="10" xfId="61" applyNumberFormat="1" applyFont="1" applyBorder="1" applyAlignment="1" applyProtection="1">
      <alignment horizontal="center" vertical="top"/>
      <protection locked="0"/>
    </xf>
    <xf numFmtId="174" fontId="30" fillId="0" borderId="14" xfId="62" applyNumberFormat="1" applyFont="1" applyFill="1" applyBorder="1" applyAlignment="1" applyProtection="1">
      <alignment horizontal="center" vertical="top"/>
    </xf>
    <xf numFmtId="0" fontId="38" fillId="0" borderId="13" xfId="63" applyFont="1" applyBorder="1" applyAlignment="1" applyProtection="1">
      <alignment vertical="top" wrapText="1"/>
      <protection locked="0"/>
    </xf>
    <xf numFmtId="0" fontId="23" fillId="0" borderId="10" xfId="63" applyFont="1" applyBorder="1" applyAlignment="1" applyProtection="1">
      <alignment horizontal="center" vertical="top"/>
      <protection locked="0"/>
    </xf>
    <xf numFmtId="0" fontId="23" fillId="0" borderId="10" xfId="63" applyFont="1" applyBorder="1" applyAlignment="1">
      <alignment horizontal="center" vertical="top"/>
    </xf>
    <xf numFmtId="174" fontId="23" fillId="0" borderId="10" xfId="63" applyNumberFormat="1" applyFont="1" applyBorder="1" applyAlignment="1" applyProtection="1">
      <alignment horizontal="right" vertical="top"/>
      <protection locked="0"/>
    </xf>
    <xf numFmtId="174" fontId="23" fillId="0" borderId="14" xfId="64" applyNumberFormat="1" applyFont="1" applyFill="1" applyBorder="1" applyAlignment="1" applyProtection="1">
      <alignment horizontal="center" vertical="top"/>
    </xf>
    <xf numFmtId="0" fontId="23" fillId="0" borderId="13" xfId="63" applyFont="1" applyBorder="1" applyAlignment="1" applyProtection="1">
      <alignment vertical="top" wrapText="1"/>
      <protection locked="0"/>
    </xf>
    <xf numFmtId="0" fontId="23" fillId="0" borderId="13" xfId="63" applyFont="1" applyBorder="1" applyAlignment="1" applyProtection="1">
      <alignment horizontal="left" vertical="top" wrapText="1"/>
      <protection locked="0"/>
    </xf>
    <xf numFmtId="174" fontId="23" fillId="0" borderId="14" xfId="64" applyNumberFormat="1" applyFont="1" applyFill="1" applyBorder="1" applyAlignment="1" applyProtection="1">
      <alignment horizontal="right" vertical="top"/>
    </xf>
    <xf numFmtId="0" fontId="38" fillId="0" borderId="13" xfId="61" applyFont="1" applyBorder="1" applyAlignment="1" applyProtection="1">
      <alignment horizontal="left" vertical="top" wrapText="1"/>
      <protection locked="0"/>
    </xf>
    <xf numFmtId="0" fontId="23" fillId="0" borderId="10" xfId="61" applyFont="1" applyBorder="1" applyAlignment="1" applyProtection="1">
      <alignment horizontal="center" vertical="top"/>
      <protection locked="0"/>
    </xf>
    <xf numFmtId="0" fontId="23" fillId="0" borderId="10" xfId="61" applyFont="1" applyBorder="1" applyAlignment="1">
      <alignment horizontal="center" vertical="top"/>
    </xf>
    <xf numFmtId="174" fontId="23" fillId="0" borderId="10" xfId="61" applyNumberFormat="1" applyFont="1" applyBorder="1" applyAlignment="1" applyProtection="1">
      <alignment horizontal="right" vertical="top"/>
      <protection locked="0"/>
    </xf>
    <xf numFmtId="174" fontId="23" fillId="0" borderId="14" xfId="62" applyNumberFormat="1" applyFont="1" applyFill="1" applyBorder="1" applyAlignment="1" applyProtection="1">
      <alignment horizontal="center" vertical="top"/>
    </xf>
    <xf numFmtId="174" fontId="23" fillId="0" borderId="10" xfId="61" applyNumberFormat="1" applyFont="1" applyBorder="1" applyAlignment="1" applyProtection="1">
      <alignment vertical="top"/>
      <protection locked="0"/>
    </xf>
    <xf numFmtId="0" fontId="23" fillId="0" borderId="13" xfId="61" applyFont="1" applyBorder="1" applyAlignment="1" applyProtection="1">
      <alignment vertical="top" wrapText="1"/>
      <protection locked="0"/>
    </xf>
    <xf numFmtId="174" fontId="23" fillId="0" borderId="10" xfId="61" applyNumberFormat="1" applyFont="1" applyBorder="1" applyAlignment="1" applyProtection="1">
      <alignment horizontal="right" vertical="top" wrapText="1"/>
      <protection locked="0"/>
    </xf>
    <xf numFmtId="0" fontId="23" fillId="0" borderId="13" xfId="61" applyFont="1" applyBorder="1" applyAlignment="1" applyProtection="1">
      <alignment horizontal="left" vertical="top" wrapText="1"/>
      <protection locked="0"/>
    </xf>
    <xf numFmtId="174" fontId="23" fillId="0" borderId="14" xfId="62" applyNumberFormat="1" applyFont="1" applyFill="1" applyBorder="1" applyAlignment="1" applyProtection="1">
      <alignment horizontal="right" vertical="top"/>
    </xf>
    <xf numFmtId="0" fontId="38" fillId="0" borderId="13" xfId="61" applyFont="1" applyBorder="1" applyAlignment="1" applyProtection="1">
      <alignment vertical="top" wrapText="1"/>
      <protection locked="0"/>
    </xf>
    <xf numFmtId="0" fontId="23" fillId="0" borderId="13" xfId="65" applyFont="1" applyBorder="1" applyAlignment="1" applyProtection="1">
      <alignment horizontal="left" vertical="top" wrapText="1"/>
      <protection locked="0"/>
    </xf>
    <xf numFmtId="0" fontId="23" fillId="0" borderId="10" xfId="65" applyFont="1" applyBorder="1" applyAlignment="1" applyProtection="1">
      <alignment horizontal="center"/>
      <protection locked="0"/>
    </xf>
    <xf numFmtId="0" fontId="23" fillId="0" borderId="10" xfId="65" applyFont="1" applyBorder="1" applyAlignment="1">
      <alignment horizontal="center"/>
    </xf>
    <xf numFmtId="174" fontId="23" fillId="0" borderId="10" xfId="66" applyNumberFormat="1" applyFont="1" applyBorder="1" applyAlignment="1" applyProtection="1">
      <alignment horizontal="right" vertical="top"/>
      <protection locked="0"/>
    </xf>
    <xf numFmtId="174" fontId="23" fillId="0" borderId="14" xfId="67" applyNumberFormat="1" applyFont="1" applyFill="1" applyBorder="1" applyAlignment="1" applyProtection="1">
      <alignment horizontal="right"/>
    </xf>
    <xf numFmtId="0" fontId="38" fillId="0" borderId="13" xfId="65" applyFont="1" applyBorder="1" applyAlignment="1" applyProtection="1">
      <alignment horizontal="left" vertical="top" wrapText="1"/>
      <protection locked="0"/>
    </xf>
    <xf numFmtId="174" fontId="23" fillId="0" borderId="14" xfId="67" applyNumberFormat="1" applyFont="1" applyBorder="1" applyAlignment="1" applyProtection="1">
      <alignment horizontal="right"/>
    </xf>
    <xf numFmtId="0" fontId="30" fillId="0" borderId="13" xfId="61" applyFont="1" applyBorder="1" applyAlignment="1" applyProtection="1">
      <alignment vertical="top" wrapText="1"/>
      <protection locked="0"/>
    </xf>
    <xf numFmtId="0" fontId="23" fillId="0" borderId="13" xfId="56" applyFont="1" applyBorder="1" applyAlignment="1" applyProtection="1">
      <alignment vertical="top" wrapText="1"/>
      <protection locked="0"/>
    </xf>
    <xf numFmtId="174" fontId="23" fillId="0" borderId="14" xfId="68" applyNumberFormat="1" applyFont="1" applyFill="1" applyBorder="1" applyAlignment="1" applyProtection="1">
      <alignment horizontal="center" vertical="top"/>
    </xf>
    <xf numFmtId="0" fontId="30" fillId="0" borderId="13" xfId="61" applyFont="1" applyBorder="1" applyAlignment="1" applyProtection="1">
      <alignment vertical="top"/>
      <protection locked="0"/>
    </xf>
    <xf numFmtId="174" fontId="23" fillId="0" borderId="14" xfId="62" applyNumberFormat="1" applyFont="1" applyFill="1" applyBorder="1" applyAlignment="1" applyProtection="1">
      <alignment vertical="top" wrapText="1"/>
    </xf>
    <xf numFmtId="0" fontId="38" fillId="0" borderId="13" xfId="56" applyFont="1" applyBorder="1" applyAlignment="1" applyProtection="1">
      <alignment vertical="top" wrapText="1"/>
      <protection locked="0"/>
    </xf>
    <xf numFmtId="0" fontId="23" fillId="0" borderId="10" xfId="69" applyFont="1" applyBorder="1" applyAlignment="1">
      <alignment horizontal="center" vertical="top"/>
    </xf>
    <xf numFmtId="174" fontId="23" fillId="0" borderId="10" xfId="69" applyNumberFormat="1" applyFont="1" applyBorder="1" applyAlignment="1" applyProtection="1">
      <alignment horizontal="right" vertical="top" wrapText="1"/>
      <protection locked="0"/>
    </xf>
    <xf numFmtId="174" fontId="23" fillId="0" borderId="14" xfId="70" applyNumberFormat="1" applyFont="1" applyFill="1" applyBorder="1" applyAlignment="1" applyProtection="1">
      <alignment horizontal="right" vertical="top"/>
    </xf>
    <xf numFmtId="0" fontId="23" fillId="0" borderId="10" xfId="69" applyFont="1" applyBorder="1" applyAlignment="1">
      <alignment horizontal="center" vertical="center"/>
    </xf>
    <xf numFmtId="174" fontId="23" fillId="0" borderId="10" xfId="69" applyNumberFormat="1" applyFont="1" applyBorder="1" applyAlignment="1" applyProtection="1">
      <alignment horizontal="right" vertical="center" wrapText="1"/>
      <protection locked="0"/>
    </xf>
    <xf numFmtId="174" fontId="23" fillId="0" borderId="14" xfId="70" applyNumberFormat="1" applyFont="1" applyFill="1" applyBorder="1" applyAlignment="1" applyProtection="1">
      <alignment horizontal="right" vertical="center"/>
    </xf>
    <xf numFmtId="0" fontId="23" fillId="0" borderId="13" xfId="69" applyFont="1" applyBorder="1" applyAlignment="1" applyProtection="1">
      <alignment vertical="top" wrapText="1"/>
      <protection locked="0"/>
    </xf>
    <xf numFmtId="0" fontId="23" fillId="0" borderId="10" xfId="69" applyFont="1" applyBorder="1" applyAlignment="1" applyProtection="1">
      <alignment horizontal="center"/>
      <protection locked="0"/>
    </xf>
    <xf numFmtId="0" fontId="23" fillId="0" borderId="10" xfId="69" applyFont="1" applyBorder="1" applyAlignment="1">
      <alignment horizontal="center"/>
    </xf>
    <xf numFmtId="174" fontId="23" fillId="0" borderId="10" xfId="69" applyNumberFormat="1" applyFont="1" applyBorder="1" applyAlignment="1" applyProtection="1">
      <alignment horizontal="right" wrapText="1"/>
      <protection locked="0"/>
    </xf>
    <xf numFmtId="174" fontId="23" fillId="0" borderId="14" xfId="70" applyNumberFormat="1" applyFont="1" applyFill="1" applyBorder="1" applyAlignment="1" applyProtection="1">
      <alignment horizontal="right"/>
    </xf>
    <xf numFmtId="0" fontId="30" fillId="0" borderId="13" xfId="63" applyFont="1" applyBorder="1" applyAlignment="1" applyProtection="1">
      <alignment horizontal="left" vertical="top" wrapText="1"/>
      <protection locked="0"/>
    </xf>
    <xf numFmtId="174" fontId="23" fillId="0" borderId="10" xfId="63" applyNumberFormat="1" applyFont="1" applyBorder="1" applyAlignment="1" applyProtection="1">
      <alignment horizontal="right" vertical="top" wrapText="1"/>
      <protection locked="0"/>
    </xf>
    <xf numFmtId="0" fontId="38" fillId="0" borderId="13" xfId="63" applyFont="1" applyBorder="1" applyAlignment="1" applyProtection="1">
      <alignment horizontal="left" vertical="top" wrapText="1"/>
      <protection locked="0"/>
    </xf>
    <xf numFmtId="0" fontId="30" fillId="0" borderId="13" xfId="65" applyFont="1" applyBorder="1" applyAlignment="1" applyProtection="1">
      <alignment horizontal="left" vertical="top" wrapText="1"/>
      <protection locked="0"/>
    </xf>
    <xf numFmtId="174" fontId="23" fillId="0" borderId="10" xfId="65" applyNumberFormat="1" applyFont="1" applyBorder="1" applyAlignment="1" applyProtection="1">
      <alignment horizontal="right"/>
      <protection locked="0"/>
    </xf>
    <xf numFmtId="0" fontId="23" fillId="0" borderId="13" xfId="65" applyFont="1" applyBorder="1" applyAlignment="1" applyProtection="1">
      <alignment vertical="top" wrapText="1"/>
      <protection locked="0"/>
    </xf>
    <xf numFmtId="174" fontId="23" fillId="0" borderId="10" xfId="66" applyNumberFormat="1" applyFont="1" applyBorder="1" applyAlignment="1" applyProtection="1">
      <alignment horizontal="right"/>
      <protection locked="0"/>
    </xf>
    <xf numFmtId="174" fontId="23" fillId="0" borderId="10" xfId="66" applyNumberFormat="1" applyFont="1" applyBorder="1" applyAlignment="1" applyProtection="1">
      <alignment vertical="top"/>
      <protection locked="0"/>
    </xf>
    <xf numFmtId="0" fontId="23" fillId="0" borderId="13" xfId="71" applyFont="1" applyBorder="1" applyAlignment="1" applyProtection="1">
      <alignment vertical="top" wrapText="1"/>
      <protection locked="0"/>
    </xf>
    <xf numFmtId="0" fontId="23" fillId="0" borderId="10" xfId="71" applyFont="1" applyBorder="1" applyAlignment="1" applyProtection="1">
      <alignment horizontal="center"/>
      <protection locked="0"/>
    </xf>
    <xf numFmtId="0" fontId="23" fillId="0" borderId="10" xfId="71" applyFont="1" applyBorder="1" applyAlignment="1">
      <alignment horizontal="center"/>
    </xf>
    <xf numFmtId="174" fontId="23" fillId="0" borderId="10" xfId="66" applyNumberFormat="1" applyFont="1" applyBorder="1" applyProtection="1">
      <protection locked="0"/>
    </xf>
    <xf numFmtId="174" fontId="23" fillId="0" borderId="14" xfId="72" applyNumberFormat="1" applyFont="1" applyFill="1" applyBorder="1" applyAlignment="1" applyProtection="1">
      <alignment horizontal="right"/>
    </xf>
    <xf numFmtId="0" fontId="23" fillId="0" borderId="13" xfId="42" applyFont="1" applyBorder="1" applyAlignment="1" applyProtection="1">
      <alignment horizontal="left" vertical="top" wrapText="1"/>
      <protection locked="0"/>
    </xf>
    <xf numFmtId="0" fontId="23" fillId="0" borderId="10" xfId="42" applyFont="1" applyBorder="1" applyAlignment="1" applyProtection="1">
      <alignment horizontal="center" vertical="top" wrapText="1"/>
      <protection locked="0"/>
    </xf>
    <xf numFmtId="0" fontId="23" fillId="0" borderId="10" xfId="42" applyFont="1" applyBorder="1" applyAlignment="1">
      <alignment horizontal="center" vertical="top" wrapText="1"/>
    </xf>
    <xf numFmtId="174" fontId="23" fillId="0" borderId="10" xfId="42" applyNumberFormat="1" applyFont="1" applyBorder="1" applyAlignment="1" applyProtection="1">
      <alignment horizontal="right" vertical="top" wrapText="1"/>
      <protection locked="0"/>
    </xf>
    <xf numFmtId="174" fontId="23" fillId="0" borderId="14" xfId="73" applyNumberFormat="1" applyFont="1" applyFill="1" applyBorder="1" applyAlignment="1" applyProtection="1">
      <alignment horizontal="center" vertical="top"/>
    </xf>
    <xf numFmtId="0" fontId="38" fillId="0" borderId="13" xfId="74" applyFont="1" applyBorder="1" applyAlignment="1" applyProtection="1">
      <alignment vertical="top" wrapText="1"/>
      <protection locked="0"/>
    </xf>
    <xf numFmtId="0" fontId="23" fillId="0" borderId="10" xfId="75" applyFont="1" applyBorder="1" applyAlignment="1" applyProtection="1">
      <alignment horizontal="center" vertical="top"/>
      <protection locked="0"/>
    </xf>
    <xf numFmtId="0" fontId="23" fillId="0" borderId="10" xfId="75" applyFont="1" applyBorder="1" applyAlignment="1">
      <alignment horizontal="center" vertical="top"/>
    </xf>
    <xf numFmtId="174" fontId="23" fillId="0" borderId="10" xfId="75" applyNumberFormat="1" applyFont="1" applyBorder="1" applyAlignment="1" applyProtection="1">
      <alignment horizontal="right" vertical="top"/>
      <protection locked="0"/>
    </xf>
    <xf numFmtId="174" fontId="23" fillId="0" borderId="14" xfId="76" applyNumberFormat="1" applyFont="1" applyFill="1" applyBorder="1" applyAlignment="1" applyProtection="1">
      <alignment horizontal="right" vertical="top"/>
    </xf>
    <xf numFmtId="0" fontId="23" fillId="0" borderId="10" xfId="75" applyFont="1" applyBorder="1" applyAlignment="1" applyProtection="1">
      <alignment horizontal="center" vertical="top" wrapText="1"/>
      <protection locked="0"/>
    </xf>
    <xf numFmtId="0" fontId="23" fillId="0" borderId="10" xfId="75" applyFont="1" applyBorder="1" applyAlignment="1">
      <alignment horizontal="center" vertical="top" wrapText="1"/>
    </xf>
    <xf numFmtId="174" fontId="23" fillId="0" borderId="10" xfId="75" applyNumberFormat="1" applyFont="1" applyBorder="1" applyAlignment="1" applyProtection="1">
      <alignment horizontal="right" vertical="top" wrapText="1"/>
      <protection locked="0"/>
    </xf>
    <xf numFmtId="0" fontId="30" fillId="0" borderId="13" xfId="63" applyFont="1" applyBorder="1" applyAlignment="1" applyProtection="1">
      <alignment vertical="top" wrapText="1"/>
      <protection locked="0"/>
    </xf>
    <xf numFmtId="174" fontId="23" fillId="0" borderId="14" xfId="64" applyNumberFormat="1" applyFont="1" applyBorder="1" applyAlignment="1" applyProtection="1">
      <alignment horizontal="center" vertical="top"/>
    </xf>
    <xf numFmtId="174" fontId="23" fillId="0" borderId="14" xfId="64" applyNumberFormat="1" applyFont="1" applyBorder="1" applyAlignment="1" applyProtection="1">
      <alignment horizontal="right" vertical="top"/>
    </xf>
    <xf numFmtId="0" fontId="23" fillId="0" borderId="13" xfId="75" applyFont="1" applyBorder="1" applyAlignment="1" applyProtection="1">
      <alignment vertical="top" wrapText="1"/>
      <protection locked="0"/>
    </xf>
    <xf numFmtId="0" fontId="38" fillId="0" borderId="13" xfId="75" applyFont="1" applyBorder="1" applyAlignment="1" applyProtection="1">
      <alignment vertical="top" wrapText="1"/>
      <protection locked="0"/>
    </xf>
    <xf numFmtId="0" fontId="30" fillId="0" borderId="13" xfId="0" applyFont="1" applyBorder="1" applyAlignment="1">
      <alignment horizontal="justify" vertical="top" wrapText="1"/>
    </xf>
    <xf numFmtId="0" fontId="30" fillId="0" borderId="10" xfId="42" applyFont="1" applyBorder="1" applyAlignment="1">
      <alignment horizontal="center" vertical="center"/>
    </xf>
    <xf numFmtId="0" fontId="23" fillId="0" borderId="10" xfId="42" applyFont="1" applyBorder="1"/>
    <xf numFmtId="0" fontId="23" fillId="0" borderId="10" xfId="42" applyFont="1" applyBorder="1" applyAlignment="1">
      <alignment horizontal="center"/>
    </xf>
    <xf numFmtId="0" fontId="30" fillId="0" borderId="13" xfId="42" applyFont="1" applyBorder="1" applyAlignment="1">
      <alignment horizontal="center" vertical="center"/>
    </xf>
    <xf numFmtId="0" fontId="30" fillId="0" borderId="13" xfId="42" applyFont="1" applyBorder="1" applyAlignment="1">
      <alignment horizontal="justify" vertical="top" wrapText="1"/>
    </xf>
    <xf numFmtId="49" fontId="23" fillId="0" borderId="10" xfId="42" applyNumberFormat="1" applyFont="1" applyBorder="1" applyAlignment="1">
      <alignment horizontal="center" vertical="top"/>
    </xf>
    <xf numFmtId="0" fontId="23" fillId="0" borderId="13" xfId="42" applyFont="1" applyBorder="1" applyAlignment="1">
      <alignment horizontal="justify" vertical="top" wrapText="1"/>
    </xf>
    <xf numFmtId="175" fontId="23" fillId="0" borderId="10" xfId="42" applyNumberFormat="1" applyFont="1" applyBorder="1"/>
    <xf numFmtId="175" fontId="23" fillId="0" borderId="14" xfId="42" applyNumberFormat="1" applyFont="1" applyBorder="1"/>
    <xf numFmtId="164" fontId="23" fillId="0" borderId="14" xfId="42" applyNumberFormat="1" applyFont="1" applyBorder="1"/>
    <xf numFmtId="0" fontId="30" fillId="0" borderId="13" xfId="42" applyFont="1" applyBorder="1" applyAlignment="1">
      <alignment horizontal="justify" wrapText="1"/>
    </xf>
    <xf numFmtId="0" fontId="23" fillId="0" borderId="13" xfId="42" applyFont="1" applyBorder="1" applyAlignment="1">
      <alignment horizontal="justify" wrapText="1"/>
    </xf>
    <xf numFmtId="0" fontId="23" fillId="0" borderId="13" xfId="42" applyFont="1" applyBorder="1" applyAlignment="1">
      <alignment horizontal="justify" vertical="center" wrapText="1"/>
    </xf>
    <xf numFmtId="49" fontId="23" fillId="0" borderId="10" xfId="42" applyNumberFormat="1" applyFont="1" applyBorder="1" applyAlignment="1">
      <alignment horizontal="center" vertical="center"/>
    </xf>
    <xf numFmtId="0" fontId="23" fillId="0" borderId="10" xfId="42" applyFont="1" applyBorder="1" applyAlignment="1">
      <alignment horizontal="center" vertical="center"/>
    </xf>
    <xf numFmtId="175" fontId="23" fillId="0" borderId="10" xfId="42" applyNumberFormat="1" applyFont="1" applyBorder="1" applyAlignment="1">
      <alignment vertical="center"/>
    </xf>
    <xf numFmtId="175" fontId="23" fillId="0" borderId="14" xfId="42" applyNumberFormat="1" applyFont="1" applyBorder="1" applyAlignment="1">
      <alignment vertical="center"/>
    </xf>
    <xf numFmtId="0" fontId="23" fillId="0" borderId="13" xfId="77" applyFont="1" applyBorder="1" applyAlignment="1">
      <alignment horizontal="left" vertical="top"/>
    </xf>
    <xf numFmtId="0" fontId="23" fillId="0" borderId="10" xfId="77" applyFont="1" applyBorder="1" applyAlignment="1">
      <alignment horizontal="center" vertical="center"/>
    </xf>
    <xf numFmtId="168" fontId="23" fillId="0" borderId="10" xfId="77" applyNumberFormat="1" applyFont="1" applyBorder="1" applyAlignment="1">
      <alignment horizontal="center" vertical="center"/>
    </xf>
    <xf numFmtId="0" fontId="30" fillId="0" borderId="13" xfId="42" applyFont="1" applyBorder="1" applyAlignment="1">
      <alignment horizontal="justify" vertical="center" wrapText="1"/>
    </xf>
    <xf numFmtId="0" fontId="23" fillId="0" borderId="13" xfId="42" applyFont="1" applyBorder="1"/>
    <xf numFmtId="0" fontId="23" fillId="0" borderId="14" xfId="42" applyFont="1" applyBorder="1"/>
    <xf numFmtId="0" fontId="23" fillId="0" borderId="13" xfId="77" applyFont="1" applyBorder="1" applyAlignment="1">
      <alignment horizontal="left" vertical="center"/>
    </xf>
    <xf numFmtId="0" fontId="30" fillId="0" borderId="13" xfId="78" applyFont="1" applyBorder="1" applyAlignment="1">
      <alignment horizontal="left" vertical="top" wrapText="1"/>
    </xf>
    <xf numFmtId="0" fontId="23" fillId="0" borderId="10" xfId="42" applyFont="1" applyBorder="1" applyAlignment="1">
      <alignment horizontal="center" vertical="top"/>
    </xf>
    <xf numFmtId="0" fontId="30" fillId="0" borderId="13" xfId="42" applyFont="1" applyBorder="1" applyAlignment="1">
      <alignment horizontal="justify" vertical="top"/>
    </xf>
    <xf numFmtId="0" fontId="23" fillId="0" borderId="13" xfId="42" applyFont="1" applyBorder="1" applyAlignment="1">
      <alignment horizontal="justify" vertical="top"/>
    </xf>
    <xf numFmtId="0" fontId="23" fillId="0" borderId="13" xfId="0" applyFont="1" applyBorder="1" applyAlignment="1">
      <alignment vertical="center" wrapText="1"/>
    </xf>
    <xf numFmtId="0" fontId="30" fillId="0" borderId="13" xfId="0" applyFont="1" applyBorder="1" applyAlignment="1">
      <alignment vertical="center" wrapText="1"/>
    </xf>
    <xf numFmtId="164" fontId="23" fillId="0" borderId="10" xfId="0" applyNumberFormat="1" applyFont="1" applyBorder="1"/>
    <xf numFmtId="49" fontId="30" fillId="0" borderId="10" xfId="0" applyNumberFormat="1" applyFont="1" applyBorder="1" applyAlignment="1">
      <alignment horizontal="center" vertical="center" wrapText="1"/>
    </xf>
    <xf numFmtId="1" fontId="30" fillId="0" borderId="10" xfId="0" applyNumberFormat="1" applyFont="1" applyBorder="1" applyAlignment="1">
      <alignment horizontal="center" vertical="center" wrapText="1"/>
    </xf>
    <xf numFmtId="164" fontId="30" fillId="0" borderId="10" xfId="0" applyNumberFormat="1" applyFont="1" applyBorder="1" applyAlignment="1">
      <alignment horizontal="center" vertical="center" wrapText="1"/>
    </xf>
    <xf numFmtId="174" fontId="23" fillId="0" borderId="10" xfId="0" applyNumberFormat="1" applyFont="1" applyBorder="1"/>
    <xf numFmtId="0" fontId="23" fillId="0" borderId="0" xfId="0" applyFont="1"/>
    <xf numFmtId="49" fontId="23" fillId="0" borderId="10" xfId="0" applyNumberFormat="1" applyFont="1" applyBorder="1" applyAlignment="1">
      <alignment horizontal="center" vertical="center"/>
    </xf>
    <xf numFmtId="1" fontId="23" fillId="0" borderId="10" xfId="0" applyNumberFormat="1" applyFont="1" applyBorder="1" applyAlignment="1">
      <alignment horizontal="center" vertical="center"/>
    </xf>
    <xf numFmtId="164" fontId="23" fillId="0" borderId="10" xfId="0" applyNumberFormat="1" applyFont="1" applyBorder="1" applyAlignment="1">
      <alignment horizontal="center" vertical="center"/>
    </xf>
    <xf numFmtId="1" fontId="23" fillId="0" borderId="10" xfId="0" applyNumberFormat="1" applyFont="1" applyBorder="1" applyAlignment="1">
      <alignment horizontal="right" vertical="center"/>
    </xf>
    <xf numFmtId="0" fontId="23" fillId="0" borderId="15" xfId="0" applyFont="1" applyBorder="1"/>
    <xf numFmtId="166" fontId="23" fillId="0" borderId="15" xfId="0" applyNumberFormat="1" applyFont="1" applyBorder="1"/>
    <xf numFmtId="0" fontId="23" fillId="34" borderId="15" xfId="0" applyFont="1" applyFill="1" applyBorder="1"/>
    <xf numFmtId="0" fontId="23" fillId="0" borderId="16" xfId="0" applyFont="1" applyBorder="1"/>
    <xf numFmtId="0" fontId="30" fillId="0" borderId="17" xfId="0" applyFont="1" applyBorder="1"/>
    <xf numFmtId="166" fontId="30" fillId="0" borderId="17" xfId="0" applyNumberFormat="1" applyFont="1" applyBorder="1"/>
    <xf numFmtId="166" fontId="30" fillId="0" borderId="18" xfId="0" applyNumberFormat="1" applyFont="1" applyBorder="1"/>
    <xf numFmtId="0" fontId="30" fillId="34" borderId="0" xfId="0" applyFont="1" applyFill="1"/>
    <xf numFmtId="0" fontId="33" fillId="0" borderId="13" xfId="0" applyFont="1" applyBorder="1"/>
    <xf numFmtId="0" fontId="30" fillId="0" borderId="10" xfId="0" applyFont="1" applyBorder="1" applyAlignment="1">
      <alignment horizontal="center"/>
    </xf>
    <xf numFmtId="164" fontId="23" fillId="0" borderId="14" xfId="0" applyNumberFormat="1" applyFont="1" applyBorder="1"/>
    <xf numFmtId="0" fontId="40" fillId="0" borderId="0" xfId="0" applyFont="1"/>
    <xf numFmtId="0" fontId="41" fillId="0" borderId="0" xfId="0" applyFont="1"/>
    <xf numFmtId="0" fontId="23" fillId="0" borderId="14" xfId="0" applyFont="1" applyBorder="1"/>
    <xf numFmtId="0" fontId="23" fillId="0" borderId="14" xfId="48" applyFont="1" applyBorder="1"/>
    <xf numFmtId="0" fontId="33" fillId="0" borderId="13" xfId="56" applyFont="1" applyBorder="1" applyAlignment="1">
      <alignment horizontal="left" vertical="top" wrapText="1"/>
    </xf>
    <xf numFmtId="0" fontId="23" fillId="0" borderId="10" xfId="56" applyFont="1" applyBorder="1" applyAlignment="1">
      <alignment horizontal="center" vertical="center"/>
    </xf>
    <xf numFmtId="170" fontId="23" fillId="0" borderId="10" xfId="57" applyNumberFormat="1" applyFont="1" applyBorder="1" applyAlignment="1">
      <alignment horizontal="left" vertical="top"/>
    </xf>
    <xf numFmtId="0" fontId="30" fillId="0" borderId="10" xfId="56" applyFont="1" applyBorder="1" applyAlignment="1">
      <alignment horizontal="left" vertical="top" wrapText="1"/>
    </xf>
    <xf numFmtId="0" fontId="23" fillId="0" borderId="14" xfId="56" applyFont="1" applyBorder="1" applyAlignment="1">
      <alignment horizontal="left" vertical="top"/>
    </xf>
    <xf numFmtId="0" fontId="23" fillId="0" borderId="13" xfId="56" applyFont="1" applyBorder="1" applyAlignment="1">
      <alignment horizontal="left" vertical="center" wrapText="1"/>
    </xf>
    <xf numFmtId="171" fontId="23" fillId="0" borderId="10" xfId="57" applyNumberFormat="1" applyFont="1" applyBorder="1" applyAlignment="1">
      <alignment horizontal="center" vertical="center"/>
    </xf>
    <xf numFmtId="171" fontId="23" fillId="0" borderId="10" xfId="57" applyNumberFormat="1" applyFont="1" applyBorder="1" applyAlignment="1">
      <alignment horizontal="left" vertical="center"/>
    </xf>
    <xf numFmtId="169" fontId="23" fillId="0" borderId="10" xfId="57" applyFont="1" applyBorder="1" applyAlignment="1">
      <alignment vertical="center" wrapText="1"/>
    </xf>
    <xf numFmtId="0" fontId="23" fillId="0" borderId="10" xfId="56" applyFont="1" applyBorder="1" applyAlignment="1">
      <alignment vertical="center" wrapText="1"/>
    </xf>
    <xf numFmtId="172" fontId="23" fillId="0" borderId="14" xfId="56" applyNumberFormat="1" applyFont="1" applyBorder="1" applyAlignment="1">
      <alignment horizontal="left" vertical="center"/>
    </xf>
    <xf numFmtId="173" fontId="23" fillId="0" borderId="14" xfId="56" applyNumberFormat="1" applyFont="1" applyBorder="1" applyAlignment="1">
      <alignment horizontal="left" vertical="center"/>
    </xf>
    <xf numFmtId="0" fontId="23" fillId="0" borderId="13" xfId="56" applyFont="1" applyBorder="1" applyAlignment="1">
      <alignment horizontal="left" vertical="center"/>
    </xf>
    <xf numFmtId="0" fontId="23" fillId="0" borderId="13" xfId="56" applyFont="1" applyBorder="1" applyAlignment="1">
      <alignment vertical="center"/>
    </xf>
    <xf numFmtId="171" fontId="23" fillId="0" borderId="10" xfId="57" applyNumberFormat="1" applyFont="1" applyFill="1" applyBorder="1" applyAlignment="1">
      <alignment horizontal="left" vertical="center"/>
    </xf>
    <xf numFmtId="0" fontId="23" fillId="0" borderId="13" xfId="56" applyFont="1" applyBorder="1" applyAlignment="1">
      <alignment horizontal="left" vertical="top" wrapText="1"/>
    </xf>
    <xf numFmtId="173" fontId="23" fillId="0" borderId="10" xfId="56" applyNumberFormat="1" applyFont="1" applyBorder="1" applyAlignment="1">
      <alignment horizontal="center" vertical="center"/>
    </xf>
    <xf numFmtId="173" fontId="23" fillId="0" borderId="10" xfId="56" applyNumberFormat="1" applyFont="1" applyBorder="1" applyAlignment="1">
      <alignment horizontal="left" vertical="center"/>
    </xf>
    <xf numFmtId="171" fontId="23" fillId="0" borderId="10" xfId="57" applyNumberFormat="1" applyFont="1" applyBorder="1" applyAlignment="1">
      <alignment horizontal="left"/>
    </xf>
    <xf numFmtId="169" fontId="23" fillId="0" borderId="10" xfId="57" applyFont="1" applyBorder="1" applyAlignment="1">
      <alignment wrapText="1"/>
    </xf>
    <xf numFmtId="171" fontId="23" fillId="0" borderId="10" xfId="57" applyNumberFormat="1" applyFont="1" applyFill="1" applyBorder="1" applyAlignment="1">
      <alignment horizontal="left"/>
    </xf>
    <xf numFmtId="164" fontId="30" fillId="0" borderId="14" xfId="0" applyNumberFormat="1" applyFont="1" applyBorder="1"/>
    <xf numFmtId="0" fontId="23" fillId="33" borderId="13" xfId="0" applyFont="1" applyFill="1" applyBorder="1"/>
    <xf numFmtId="0" fontId="30" fillId="33" borderId="10" xfId="0" applyFont="1" applyFill="1" applyBorder="1"/>
    <xf numFmtId="166" fontId="30" fillId="33" borderId="10" xfId="0" applyNumberFormat="1" applyFont="1" applyFill="1" applyBorder="1"/>
    <xf numFmtId="166" fontId="30" fillId="33" borderId="14" xfId="0" applyNumberFormat="1" applyFont="1" applyFill="1" applyBorder="1"/>
    <xf numFmtId="0" fontId="30" fillId="33" borderId="0" xfId="0" applyFont="1" applyFill="1"/>
    <xf numFmtId="0" fontId="23" fillId="33" borderId="0" xfId="0" applyFont="1" applyFill="1"/>
    <xf numFmtId="0" fontId="33" fillId="0" borderId="13" xfId="0" applyFont="1" applyBorder="1" applyAlignment="1">
      <alignment vertical="center" wrapText="1"/>
    </xf>
    <xf numFmtId="0" fontId="23" fillId="0" borderId="10" xfId="0" applyFont="1" applyBorder="1" applyAlignment="1">
      <alignment vertical="center" wrapText="1"/>
    </xf>
    <xf numFmtId="166" fontId="23" fillId="0" borderId="14" xfId="0" applyNumberFormat="1" applyFont="1" applyBorder="1" applyAlignment="1">
      <alignment vertical="center" wrapText="1"/>
    </xf>
    <xf numFmtId="0" fontId="23" fillId="34" borderId="0" xfId="0" applyFont="1" applyFill="1"/>
    <xf numFmtId="0" fontId="30" fillId="0" borderId="10" xfId="0" applyFont="1" applyBorder="1" applyAlignment="1">
      <alignment vertical="center" wrapText="1"/>
    </xf>
    <xf numFmtId="166" fontId="30" fillId="0" borderId="10" xfId="0" applyNumberFormat="1" applyFont="1" applyBorder="1" applyAlignment="1">
      <alignment vertical="center" wrapText="1"/>
    </xf>
    <xf numFmtId="166" fontId="30" fillId="0" borderId="14" xfId="0" applyNumberFormat="1" applyFont="1" applyBorder="1" applyAlignment="1">
      <alignment vertical="center" wrapText="1"/>
    </xf>
    <xf numFmtId="0" fontId="30" fillId="0" borderId="0" xfId="0" applyFont="1"/>
    <xf numFmtId="0" fontId="23" fillId="0" borderId="10" xfId="0" applyFont="1" applyBorder="1" applyAlignment="1">
      <alignment wrapText="1"/>
    </xf>
    <xf numFmtId="1" fontId="23" fillId="0" borderId="10" xfId="0" applyNumberFormat="1" applyFont="1" applyBorder="1" applyAlignment="1">
      <alignment wrapText="1"/>
    </xf>
    <xf numFmtId="0" fontId="23" fillId="33" borderId="13" xfId="0" applyFont="1" applyFill="1" applyBorder="1" applyAlignment="1">
      <alignment vertical="center" wrapText="1"/>
    </xf>
    <xf numFmtId="0" fontId="23" fillId="33" borderId="10" xfId="0" applyFont="1" applyFill="1" applyBorder="1" applyAlignment="1">
      <alignment vertical="center" wrapText="1"/>
    </xf>
    <xf numFmtId="166" fontId="23" fillId="33" borderId="10" xfId="0" applyNumberFormat="1" applyFont="1" applyFill="1" applyBorder="1" applyAlignment="1">
      <alignment vertical="center" wrapText="1"/>
    </xf>
    <xf numFmtId="166" fontId="23" fillId="33" borderId="14" xfId="0" applyNumberFormat="1" applyFont="1" applyFill="1" applyBorder="1" applyAlignment="1">
      <alignment vertical="center" wrapText="1"/>
    </xf>
    <xf numFmtId="1" fontId="23" fillId="0" borderId="10" xfId="0" applyNumberFormat="1" applyFont="1" applyBorder="1"/>
    <xf numFmtId="0" fontId="33" fillId="33" borderId="13" xfId="0" applyFont="1" applyFill="1" applyBorder="1" applyAlignment="1">
      <alignment vertical="center" wrapText="1"/>
    </xf>
    <xf numFmtId="166" fontId="23" fillId="36" borderId="10" xfId="0" applyNumberFormat="1" applyFont="1" applyFill="1" applyBorder="1" applyAlignment="1">
      <alignment vertical="center" wrapText="1"/>
    </xf>
    <xf numFmtId="0" fontId="23" fillId="36" borderId="10" xfId="0" applyFont="1" applyFill="1" applyBorder="1" applyAlignment="1">
      <alignment vertical="center" wrapText="1"/>
    </xf>
    <xf numFmtId="164" fontId="23" fillId="0" borderId="11" xfId="0" applyNumberFormat="1" applyFont="1" applyBorder="1"/>
    <xf numFmtId="0" fontId="23" fillId="0" borderId="10" xfId="0" applyFont="1" applyBorder="1" applyAlignment="1">
      <alignment horizontal="center"/>
    </xf>
    <xf numFmtId="2" fontId="23" fillId="0" borderId="0" xfId="0" applyNumberFormat="1" applyFont="1"/>
    <xf numFmtId="175" fontId="23" fillId="0" borderId="10" xfId="0" applyNumberFormat="1" applyFont="1" applyBorder="1"/>
    <xf numFmtId="175" fontId="23" fillId="0" borderId="14" xfId="0" applyNumberFormat="1" applyFont="1" applyBorder="1"/>
    <xf numFmtId="0" fontId="23" fillId="0" borderId="10" xfId="56" applyFont="1" applyBorder="1" applyAlignment="1" applyProtection="1">
      <alignment horizontal="center" vertical="top"/>
      <protection locked="0"/>
    </xf>
    <xf numFmtId="0" fontId="23" fillId="0" borderId="10" xfId="56" applyFont="1" applyBorder="1" applyAlignment="1">
      <alignment horizontal="center" vertical="top"/>
    </xf>
    <xf numFmtId="0" fontId="23" fillId="0" borderId="10" xfId="0" applyFont="1" applyBorder="1" applyAlignment="1">
      <alignment vertical="top"/>
    </xf>
    <xf numFmtId="0" fontId="23" fillId="0" borderId="13" xfId="0" applyFont="1" applyBorder="1" applyAlignment="1">
      <alignment vertical="top" wrapText="1"/>
    </xf>
    <xf numFmtId="0" fontId="23" fillId="0" borderId="13" xfId="78" applyFont="1" applyBorder="1" applyAlignment="1">
      <alignment vertical="top" wrapText="1"/>
    </xf>
    <xf numFmtId="0" fontId="23" fillId="0" borderId="13" xfId="78" applyFont="1" applyBorder="1"/>
    <xf numFmtId="0" fontId="30" fillId="0" borderId="13" xfId="0" applyFont="1" applyBorder="1" applyAlignment="1">
      <alignment horizontal="justify" wrapText="1"/>
    </xf>
    <xf numFmtId="0" fontId="30" fillId="0" borderId="13" xfId="78" applyFont="1" applyBorder="1"/>
    <xf numFmtId="0" fontId="33" fillId="0" borderId="10" xfId="78" applyFont="1" applyBorder="1" applyAlignment="1">
      <alignment horizontal="center" vertical="center"/>
    </xf>
    <xf numFmtId="0" fontId="23" fillId="0" borderId="13" xfId="78" applyFont="1" applyBorder="1" applyAlignment="1">
      <alignment horizontal="left" vertical="top" wrapText="1"/>
    </xf>
    <xf numFmtId="0" fontId="23" fillId="0" borderId="10" xfId="78" applyFont="1" applyBorder="1" applyAlignment="1">
      <alignment horizontal="center" vertical="center"/>
    </xf>
    <xf numFmtId="0" fontId="23" fillId="0" borderId="13" xfId="78" applyFont="1" applyBorder="1" applyAlignment="1">
      <alignment vertical="center" wrapText="1"/>
    </xf>
    <xf numFmtId="166" fontId="23" fillId="0" borderId="14" xfId="0" applyNumberFormat="1" applyFont="1" applyBorder="1"/>
    <xf numFmtId="166" fontId="23" fillId="0" borderId="10" xfId="58" applyNumberFormat="1" applyFont="1" applyBorder="1"/>
    <xf numFmtId="166" fontId="23" fillId="0" borderId="14" xfId="58" applyNumberFormat="1" applyFont="1" applyBorder="1"/>
    <xf numFmtId="166" fontId="23" fillId="0" borderId="10" xfId="58" applyNumberFormat="1" applyFont="1" applyBorder="1" applyAlignment="1">
      <alignment wrapText="1"/>
    </xf>
    <xf numFmtId="166" fontId="23" fillId="0" borderId="14" xfId="58" applyNumberFormat="1" applyFont="1" applyBorder="1" applyAlignment="1">
      <alignment wrapText="1"/>
    </xf>
    <xf numFmtId="4" fontId="23" fillId="0" borderId="10" xfId="0" applyNumberFormat="1" applyFont="1" applyBorder="1" applyAlignment="1">
      <alignment wrapText="1"/>
    </xf>
    <xf numFmtId="4" fontId="30" fillId="0" borderId="10" xfId="0" applyNumberFormat="1" applyFont="1" applyBorder="1" applyAlignment="1">
      <alignment horizontal="center"/>
    </xf>
    <xf numFmtId="4" fontId="23" fillId="0" borderId="10" xfId="0" applyNumberFormat="1" applyFont="1" applyBorder="1"/>
    <xf numFmtId="4" fontId="23" fillId="0" borderId="10" xfId="0" applyNumberFormat="1" applyFont="1" applyBorder="1" applyAlignment="1">
      <alignment horizontal="center"/>
    </xf>
    <xf numFmtId="174" fontId="30" fillId="0" borderId="14" xfId="0" applyNumberFormat="1" applyFont="1" applyBorder="1"/>
    <xf numFmtId="174" fontId="23" fillId="0" borderId="14" xfId="0" applyNumberFormat="1" applyFont="1" applyBorder="1"/>
    <xf numFmtId="4" fontId="23" fillId="0" borderId="13" xfId="0" applyNumberFormat="1" applyFont="1" applyBorder="1"/>
    <xf numFmtId="4" fontId="30" fillId="0" borderId="10" xfId="0" applyNumberFormat="1" applyFont="1" applyBorder="1"/>
    <xf numFmtId="175" fontId="30" fillId="0" borderId="10" xfId="0" applyNumberFormat="1" applyFont="1" applyBorder="1"/>
    <xf numFmtId="174" fontId="30" fillId="0" borderId="10" xfId="0" applyNumberFormat="1" applyFont="1" applyBorder="1"/>
    <xf numFmtId="166" fontId="23" fillId="0" borderId="10" xfId="58" applyNumberFormat="1" applyFont="1" applyFill="1" applyBorder="1"/>
    <xf numFmtId="166" fontId="23" fillId="0" borderId="14" xfId="58" applyNumberFormat="1" applyFont="1" applyFill="1" applyBorder="1"/>
    <xf numFmtId="0" fontId="23" fillId="38" borderId="13" xfId="0" applyFont="1" applyFill="1" applyBorder="1" applyAlignment="1">
      <alignment wrapText="1"/>
    </xf>
    <xf numFmtId="0" fontId="30" fillId="0" borderId="13" xfId="0" applyFont="1" applyBorder="1" applyAlignment="1">
      <alignment horizontal="left" vertical="top" wrapText="1"/>
    </xf>
    <xf numFmtId="0" fontId="33" fillId="0" borderId="13" xfId="0" applyFont="1" applyBorder="1" applyAlignment="1">
      <alignment wrapText="1"/>
    </xf>
    <xf numFmtId="174" fontId="23" fillId="0" borderId="10" xfId="0" applyNumberFormat="1" applyFont="1" applyBorder="1" applyAlignment="1">
      <alignment horizontal="right"/>
    </xf>
    <xf numFmtId="174" fontId="23" fillId="0" borderId="14" xfId="0" applyNumberFormat="1" applyFont="1" applyBorder="1" applyAlignment="1">
      <alignment horizontal="right"/>
    </xf>
    <xf numFmtId="0" fontId="33" fillId="0" borderId="13" xfId="0" applyFont="1" applyBorder="1" applyAlignment="1">
      <alignment horizontal="left" vertical="top" wrapText="1"/>
    </xf>
    <xf numFmtId="0" fontId="33" fillId="0" borderId="13" xfId="0" applyFont="1" applyBorder="1" applyAlignment="1">
      <alignment horizontal="left" vertical="center" wrapText="1"/>
    </xf>
    <xf numFmtId="0" fontId="38" fillId="0" borderId="13" xfId="0" applyFont="1" applyBorder="1" applyAlignment="1">
      <alignment horizontal="left" vertical="top" wrapText="1"/>
    </xf>
    <xf numFmtId="0" fontId="23" fillId="37" borderId="13" xfId="0" applyFont="1" applyFill="1" applyBorder="1" applyAlignment="1">
      <alignment vertical="center" wrapText="1"/>
    </xf>
    <xf numFmtId="166" fontId="23" fillId="0" borderId="10" xfId="47" applyNumberFormat="1" applyFont="1" applyBorder="1" applyAlignment="1">
      <alignment vertical="center" wrapText="1"/>
    </xf>
    <xf numFmtId="166" fontId="23" fillId="35" borderId="10" xfId="0" applyNumberFormat="1" applyFont="1" applyFill="1" applyBorder="1" applyAlignment="1">
      <alignment vertical="center" wrapText="1"/>
    </xf>
    <xf numFmtId="166" fontId="30" fillId="0" borderId="14" xfId="46" applyNumberFormat="1" applyFont="1" applyBorder="1" applyAlignment="1">
      <alignment vertical="center" wrapText="1"/>
    </xf>
    <xf numFmtId="0" fontId="30" fillId="33" borderId="10" xfId="0" applyFont="1" applyFill="1" applyBorder="1" applyAlignment="1">
      <alignment vertical="center" wrapText="1"/>
    </xf>
    <xf numFmtId="166" fontId="30" fillId="33" borderId="10" xfId="0" applyNumberFormat="1" applyFont="1" applyFill="1" applyBorder="1" applyAlignment="1">
      <alignment vertical="center" wrapText="1"/>
    </xf>
    <xf numFmtId="166" fontId="30" fillId="33" borderId="14" xfId="46" applyNumberFormat="1" applyFont="1" applyFill="1" applyBorder="1" applyAlignment="1">
      <alignment vertical="center" wrapText="1"/>
    </xf>
    <xf numFmtId="0" fontId="33" fillId="0" borderId="19" xfId="0" applyFont="1" applyBorder="1" applyAlignment="1">
      <alignment vertical="center" wrapText="1"/>
    </xf>
    <xf numFmtId="0" fontId="23" fillId="0" borderId="20" xfId="0" applyFont="1" applyBorder="1" applyAlignment="1">
      <alignment vertical="center" wrapText="1"/>
    </xf>
    <xf numFmtId="166" fontId="23" fillId="0" borderId="20" xfId="0" applyNumberFormat="1" applyFont="1" applyBorder="1" applyAlignment="1">
      <alignment vertical="center" wrapText="1"/>
    </xf>
    <xf numFmtId="166" fontId="23" fillId="0" borderId="21" xfId="0" applyNumberFormat="1" applyFont="1" applyBorder="1" applyAlignment="1">
      <alignment vertical="center" wrapText="1"/>
    </xf>
    <xf numFmtId="166" fontId="23" fillId="0" borderId="0" xfId="0" applyNumberFormat="1" applyFont="1"/>
    <xf numFmtId="174" fontId="30" fillId="0" borderId="10" xfId="0" applyNumberFormat="1" applyFont="1" applyBorder="1" applyAlignment="1">
      <alignment horizontal="right"/>
    </xf>
    <xf numFmtId="174" fontId="30" fillId="0" borderId="14" xfId="0" applyNumberFormat="1" applyFont="1" applyBorder="1" applyAlignment="1">
      <alignment horizontal="right"/>
    </xf>
    <xf numFmtId="9" fontId="23" fillId="0" borderId="10" xfId="47" applyFont="1" applyBorder="1" applyAlignment="1">
      <alignment vertical="center" wrapText="1"/>
    </xf>
    <xf numFmtId="0" fontId="23" fillId="0" borderId="13" xfId="0" applyFont="1" applyBorder="1" applyAlignment="1">
      <alignment vertical="center"/>
    </xf>
    <xf numFmtId="0" fontId="30" fillId="0" borderId="13" xfId="0" applyFont="1" applyBorder="1" applyAlignment="1">
      <alignment vertical="center"/>
    </xf>
    <xf numFmtId="0" fontId="30" fillId="0" borderId="13" xfId="56" applyFont="1" applyBorder="1" applyAlignment="1">
      <alignment horizontal="left" vertical="top" wrapText="1"/>
    </xf>
    <xf numFmtId="0" fontId="42" fillId="0" borderId="10" xfId="78" applyFont="1" applyBorder="1" applyAlignment="1">
      <alignment horizontal="center" vertical="center"/>
    </xf>
    <xf numFmtId="0" fontId="42" fillId="0" borderId="10" xfId="42" applyFont="1" applyBorder="1" applyAlignment="1">
      <alignment horizontal="center" vertical="center"/>
    </xf>
    <xf numFmtId="175" fontId="42" fillId="0" borderId="10" xfId="42" applyNumberFormat="1" applyFont="1" applyBorder="1" applyAlignment="1">
      <alignment vertical="center"/>
    </xf>
    <xf numFmtId="0" fontId="43" fillId="0" borderId="10" xfId="42" applyFont="1" applyBorder="1" applyAlignment="1">
      <alignment horizontal="center" vertical="center"/>
    </xf>
    <xf numFmtId="166" fontId="42" fillId="0" borderId="10" xfId="0" applyNumberFormat="1" applyFont="1" applyBorder="1" applyAlignment="1">
      <alignment vertical="center" wrapText="1"/>
    </xf>
    <xf numFmtId="0" fontId="42" fillId="0" borderId="10" xfId="78" applyFont="1" applyBorder="1" applyAlignment="1">
      <alignment vertical="center" wrapText="1"/>
    </xf>
    <xf numFmtId="175" fontId="42" fillId="0" borderId="10" xfId="42" applyNumberFormat="1" applyFont="1" applyBorder="1"/>
    <xf numFmtId="0" fontId="43" fillId="0" borderId="10" xfId="42" applyFont="1" applyBorder="1" applyAlignment="1">
      <alignment horizontal="justify" vertical="top" wrapText="1"/>
    </xf>
    <xf numFmtId="0" fontId="44" fillId="0" borderId="10" xfId="0" applyFont="1" applyBorder="1" applyAlignment="1">
      <alignment vertical="top" wrapText="1"/>
    </xf>
    <xf numFmtId="0" fontId="43" fillId="0" borderId="10" xfId="78" applyFont="1" applyBorder="1" applyAlignment="1">
      <alignment horizontal="center" vertical="center" wrapText="1"/>
    </xf>
    <xf numFmtId="0" fontId="45" fillId="0" borderId="10" xfId="0" applyFont="1" applyBorder="1" applyAlignment="1">
      <alignment vertical="center" wrapText="1"/>
    </xf>
    <xf numFmtId="0" fontId="42" fillId="0" borderId="10" xfId="78" applyFont="1" applyBorder="1" applyAlignment="1">
      <alignment horizontal="center" vertical="center" wrapText="1"/>
    </xf>
    <xf numFmtId="175" fontId="42" fillId="0" borderId="10" xfId="78" applyNumberFormat="1" applyFont="1" applyBorder="1" applyAlignment="1">
      <alignment vertical="center" wrapText="1"/>
    </xf>
    <xf numFmtId="0" fontId="42" fillId="0" borderId="10" xfId="78" applyFont="1" applyBorder="1" applyAlignment="1">
      <alignment horizontal="left" vertical="center" wrapText="1"/>
    </xf>
    <xf numFmtId="175" fontId="43" fillId="0" borderId="10" xfId="78" applyNumberFormat="1" applyFont="1" applyBorder="1" applyAlignment="1">
      <alignment horizontal="right" vertical="center" wrapText="1"/>
    </xf>
    <xf numFmtId="0" fontId="45" fillId="0" borderId="10" xfId="0" applyFont="1" applyBorder="1" applyAlignment="1">
      <alignment vertical="top" wrapText="1"/>
    </xf>
    <xf numFmtId="175" fontId="42" fillId="0" borderId="10" xfId="78" applyNumberFormat="1" applyFont="1" applyBorder="1" applyAlignment="1">
      <alignment horizontal="right" vertical="center" wrapText="1"/>
    </xf>
    <xf numFmtId="0" fontId="43" fillId="0" borderId="10" xfId="78" applyFont="1" applyBorder="1" applyAlignment="1">
      <alignment vertical="center" wrapText="1"/>
    </xf>
    <xf numFmtId="175" fontId="42" fillId="0" borderId="10" xfId="78" applyNumberFormat="1" applyFont="1" applyBorder="1" applyAlignment="1">
      <alignment horizontal="right" vertical="center"/>
    </xf>
    <xf numFmtId="0" fontId="42" fillId="0" borderId="10" xfId="42" applyFont="1" applyBorder="1" applyAlignment="1">
      <alignment horizontal="center"/>
    </xf>
    <xf numFmtId="0" fontId="42" fillId="0" borderId="10" xfId="42" applyFont="1" applyBorder="1" applyAlignment="1">
      <alignment horizontal="justify" wrapText="1"/>
    </xf>
    <xf numFmtId="0" fontId="44" fillId="0" borderId="10" xfId="0" applyFont="1" applyBorder="1"/>
    <xf numFmtId="0" fontId="49" fillId="0" borderId="10" xfId="0" applyFont="1" applyBorder="1" applyAlignment="1">
      <alignment horizontal="center" vertical="center"/>
    </xf>
    <xf numFmtId="0" fontId="42" fillId="0" borderId="10" xfId="42" applyFont="1" applyBorder="1"/>
    <xf numFmtId="0" fontId="45" fillId="0" borderId="10" xfId="0" applyFont="1" applyBorder="1" applyAlignment="1">
      <alignment horizontal="center" vertical="center"/>
    </xf>
    <xf numFmtId="0" fontId="45" fillId="0" borderId="10" xfId="0" applyFont="1" applyBorder="1" applyAlignment="1">
      <alignment wrapText="1"/>
    </xf>
    <xf numFmtId="0" fontId="43" fillId="0" borderId="10" xfId="0" applyFont="1" applyBorder="1" applyAlignment="1">
      <alignment horizontal="left" vertical="center"/>
    </xf>
    <xf numFmtId="0" fontId="43" fillId="0" borderId="10" xfId="0" applyFont="1" applyBorder="1" applyAlignment="1">
      <alignment horizontal="center" vertical="center" wrapText="1"/>
    </xf>
    <xf numFmtId="0" fontId="43" fillId="0" borderId="10" xfId="0" applyFont="1" applyBorder="1" applyAlignment="1">
      <alignment vertical="center" wrapText="1"/>
    </xf>
    <xf numFmtId="0" fontId="47" fillId="0" borderId="10" xfId="0" applyFont="1" applyBorder="1" applyAlignment="1">
      <alignment horizontal="center" vertical="center"/>
    </xf>
    <xf numFmtId="0" fontId="43" fillId="0" borderId="10" xfId="0" applyFont="1" applyBorder="1" applyAlignment="1">
      <alignment wrapText="1"/>
    </xf>
    <xf numFmtId="0" fontId="42" fillId="0" borderId="10" xfId="0" applyFont="1" applyBorder="1" applyAlignment="1">
      <alignment horizontal="left" vertical="top" wrapText="1"/>
    </xf>
    <xf numFmtId="0" fontId="47" fillId="0" borderId="10" xfId="0" applyFont="1" applyBorder="1" applyAlignment="1">
      <alignment horizontal="center" vertical="center" wrapText="1"/>
    </xf>
    <xf numFmtId="175" fontId="42" fillId="0" borderId="10" xfId="0" applyNumberFormat="1" applyFont="1" applyBorder="1" applyAlignment="1">
      <alignment vertical="center" wrapText="1"/>
    </xf>
    <xf numFmtId="0" fontId="45" fillId="0" borderId="10" xfId="78" applyFont="1" applyBorder="1" applyAlignment="1">
      <alignment vertical="top" wrapText="1"/>
    </xf>
    <xf numFmtId="0" fontId="47" fillId="0" borderId="10" xfId="78" applyFont="1" applyBorder="1" applyAlignment="1">
      <alignment horizontal="center" vertical="center" wrapText="1"/>
    </xf>
    <xf numFmtId="0" fontId="50" fillId="0" borderId="10" xfId="0" applyFont="1" applyBorder="1" applyAlignment="1">
      <alignment horizontal="center" vertical="center" wrapText="1"/>
    </xf>
    <xf numFmtId="0" fontId="44" fillId="0" borderId="10" xfId="78" applyFont="1" applyBorder="1" applyAlignment="1">
      <alignment vertical="top" wrapText="1"/>
    </xf>
    <xf numFmtId="0" fontId="42" fillId="0" borderId="10" xfId="0" applyFont="1" applyBorder="1" applyAlignment="1">
      <alignment horizontal="center" vertical="center" wrapText="1"/>
    </xf>
    <xf numFmtId="0" fontId="51" fillId="0" borderId="10" xfId="0" applyFont="1" applyBorder="1" applyAlignment="1">
      <alignment vertical="top" wrapText="1"/>
    </xf>
    <xf numFmtId="0" fontId="44" fillId="0" borderId="10" xfId="0" applyFont="1" applyBorder="1" applyAlignment="1">
      <alignment horizontal="left" vertical="top" wrapText="1"/>
    </xf>
    <xf numFmtId="164" fontId="42" fillId="0" borderId="10" xfId="42" applyNumberFormat="1" applyFont="1" applyBorder="1"/>
    <xf numFmtId="0" fontId="43" fillId="0" borderId="10" xfId="78" applyFont="1" applyBorder="1" applyAlignment="1">
      <alignment horizontal="center" vertical="center"/>
    </xf>
    <xf numFmtId="0" fontId="23" fillId="39" borderId="13" xfId="0" applyFont="1" applyFill="1" applyBorder="1"/>
    <xf numFmtId="0" fontId="23" fillId="39" borderId="10" xfId="0" applyFont="1" applyFill="1" applyBorder="1" applyAlignment="1">
      <alignment horizontal="center"/>
    </xf>
    <xf numFmtId="1" fontId="23" fillId="39" borderId="10" xfId="0" applyNumberFormat="1" applyFont="1" applyFill="1" applyBorder="1"/>
    <xf numFmtId="0" fontId="23" fillId="39" borderId="10" xfId="0" applyFont="1" applyFill="1" applyBorder="1"/>
    <xf numFmtId="174" fontId="23" fillId="39" borderId="14" xfId="0" applyNumberFormat="1" applyFont="1" applyFill="1" applyBorder="1"/>
    <xf numFmtId="4" fontId="23" fillId="39" borderId="13" xfId="0" applyNumberFormat="1" applyFont="1" applyFill="1" applyBorder="1"/>
    <xf numFmtId="4" fontId="23" fillId="39" borderId="10" xfId="0" applyNumberFormat="1" applyFont="1" applyFill="1" applyBorder="1" applyAlignment="1">
      <alignment horizontal="center"/>
    </xf>
    <xf numFmtId="174" fontId="23" fillId="0" borderId="11" xfId="0" applyNumberFormat="1" applyFont="1" applyBorder="1"/>
    <xf numFmtId="0" fontId="23" fillId="39" borderId="13" xfId="0" applyFont="1" applyFill="1" applyBorder="1" applyAlignment="1">
      <alignment horizontal="left" vertical="top" wrapText="1"/>
    </xf>
    <xf numFmtId="49" fontId="47" fillId="38" borderId="10" xfId="0" applyNumberFormat="1" applyFont="1" applyFill="1" applyBorder="1" applyAlignment="1">
      <alignment horizontal="right" vertical="top" wrapText="1"/>
    </xf>
    <xf numFmtId="176" fontId="42" fillId="38" borderId="10" xfId="0" applyNumberFormat="1" applyFont="1" applyFill="1" applyBorder="1" applyAlignment="1">
      <alignment horizontal="right" wrapText="1"/>
    </xf>
    <xf numFmtId="49" fontId="47" fillId="38" borderId="10" xfId="0" applyNumberFormat="1" applyFont="1" applyFill="1" applyBorder="1" applyAlignment="1">
      <alignment horizontal="center" vertical="top" wrapText="1"/>
    </xf>
    <xf numFmtId="49" fontId="47" fillId="38" borderId="22" xfId="0" applyNumberFormat="1" applyFont="1" applyFill="1" applyBorder="1" applyAlignment="1">
      <alignment horizontal="center" vertical="top" wrapText="1"/>
    </xf>
    <xf numFmtId="49" fontId="47" fillId="38" borderId="23" xfId="0" applyNumberFormat="1" applyFont="1" applyFill="1" applyBorder="1" applyAlignment="1">
      <alignment horizontal="center" vertical="top" wrapText="1"/>
    </xf>
    <xf numFmtId="0" fontId="45" fillId="38" borderId="10" xfId="0" applyFont="1" applyFill="1" applyBorder="1" applyAlignment="1">
      <alignment horizontal="center" vertical="center"/>
    </xf>
    <xf numFmtId="0" fontId="42" fillId="0" borderId="25" xfId="0" applyFont="1" applyBorder="1" applyAlignment="1">
      <alignment horizontal="center"/>
    </xf>
    <xf numFmtId="49" fontId="47" fillId="39" borderId="23" xfId="0" applyNumberFormat="1" applyFont="1" applyFill="1" applyBorder="1" applyAlignment="1">
      <alignment horizontal="right" vertical="top" wrapText="1"/>
    </xf>
    <xf numFmtId="176" fontId="42" fillId="39" borderId="10" xfId="0" applyNumberFormat="1" applyFont="1" applyFill="1" applyBorder="1" applyAlignment="1">
      <alignment horizontal="right" wrapText="1"/>
    </xf>
    <xf numFmtId="49" fontId="47" fillId="39" borderId="24" xfId="0" applyNumberFormat="1" applyFont="1" applyFill="1" applyBorder="1" applyAlignment="1">
      <alignment horizontal="center" vertical="top" wrapText="1"/>
    </xf>
    <xf numFmtId="49" fontId="47" fillId="39" borderId="10" xfId="0" applyNumberFormat="1" applyFont="1" applyFill="1" applyBorder="1" applyAlignment="1">
      <alignment horizontal="center" vertical="top" wrapText="1"/>
    </xf>
    <xf numFmtId="49" fontId="47" fillId="39" borderId="25" xfId="0" applyNumberFormat="1" applyFont="1" applyFill="1" applyBorder="1" applyAlignment="1">
      <alignment horizontal="center" vertical="top" wrapText="1"/>
    </xf>
    <xf numFmtId="49" fontId="42" fillId="39" borderId="25" xfId="69" applyNumberFormat="1" applyFont="1" applyFill="1" applyBorder="1" applyAlignment="1">
      <alignment horizontal="center" vertical="top" wrapText="1"/>
    </xf>
    <xf numFmtId="0" fontId="42" fillId="39" borderId="10" xfId="0" applyFont="1" applyFill="1" applyBorder="1" applyAlignment="1">
      <alignment horizontal="right" wrapText="1"/>
    </xf>
    <xf numFmtId="0" fontId="43" fillId="39" borderId="11" xfId="0" applyFont="1" applyFill="1" applyBorder="1"/>
    <xf numFmtId="0" fontId="42" fillId="39" borderId="25" xfId="0" applyFont="1" applyFill="1" applyBorder="1" applyAlignment="1">
      <alignment horizontal="center"/>
    </xf>
    <xf numFmtId="0" fontId="23" fillId="39" borderId="13" xfId="0" applyFont="1" applyFill="1" applyBorder="1" applyAlignment="1">
      <alignment wrapText="1"/>
    </xf>
    <xf numFmtId="0" fontId="23" fillId="39" borderId="10" xfId="0" applyFont="1" applyFill="1" applyBorder="1" applyAlignment="1">
      <alignment horizontal="center" vertical="center"/>
    </xf>
    <xf numFmtId="0" fontId="53" fillId="0" borderId="13" xfId="0" applyFont="1" applyBorder="1" applyAlignment="1">
      <alignment wrapText="1"/>
    </xf>
    <xf numFmtId="0" fontId="53" fillId="0" borderId="10" xfId="0" applyFont="1" applyBorder="1" applyAlignment="1">
      <alignment wrapText="1"/>
    </xf>
    <xf numFmtId="1" fontId="53" fillId="0" borderId="10" xfId="0" applyNumberFormat="1" applyFont="1" applyBorder="1" applyAlignment="1">
      <alignment wrapText="1"/>
    </xf>
    <xf numFmtId="164" fontId="53" fillId="0" borderId="10" xfId="0" applyNumberFormat="1" applyFont="1" applyBorder="1" applyAlignment="1">
      <alignment wrapText="1"/>
    </xf>
    <xf numFmtId="164" fontId="53" fillId="0" borderId="14" xfId="0" applyNumberFormat="1" applyFont="1" applyBorder="1" applyAlignment="1">
      <alignment wrapText="1"/>
    </xf>
    <xf numFmtId="1" fontId="53" fillId="0" borderId="10" xfId="0" applyNumberFormat="1" applyFont="1" applyBorder="1"/>
    <xf numFmtId="0" fontId="23" fillId="40" borderId="10" xfId="0" applyFont="1" applyFill="1" applyBorder="1" applyAlignment="1">
      <alignment vertical="center" wrapText="1"/>
    </xf>
    <xf numFmtId="0" fontId="23" fillId="33" borderId="28" xfId="0" applyFont="1" applyFill="1" applyBorder="1" applyAlignment="1">
      <alignment vertical="center" wrapText="1"/>
    </xf>
    <xf numFmtId="0" fontId="54" fillId="0" borderId="13" xfId="0" applyFont="1" applyBorder="1" applyAlignment="1">
      <alignment vertical="center" wrapText="1"/>
    </xf>
    <xf numFmtId="0" fontId="54" fillId="0" borderId="10" xfId="0" applyFont="1" applyBorder="1" applyAlignment="1">
      <alignment vertical="center" wrapText="1"/>
    </xf>
    <xf numFmtId="0" fontId="53" fillId="0" borderId="13" xfId="0" applyFont="1" applyBorder="1" applyAlignment="1">
      <alignment vertical="center" wrapText="1"/>
    </xf>
    <xf numFmtId="0" fontId="53" fillId="0" borderId="10" xfId="0" applyFont="1" applyBorder="1" applyAlignment="1">
      <alignment vertical="center" wrapText="1"/>
    </xf>
    <xf numFmtId="0" fontId="27" fillId="0" borderId="13" xfId="59" applyFont="1" applyBorder="1" applyAlignment="1" applyProtection="1">
      <alignment vertical="top" wrapText="1"/>
      <protection locked="0"/>
    </xf>
    <xf numFmtId="0" fontId="27" fillId="0" borderId="13" xfId="0" applyFont="1" applyBorder="1" applyAlignment="1">
      <alignment vertical="center" wrapText="1"/>
    </xf>
    <xf numFmtId="0" fontId="55" fillId="0" borderId="13" xfId="0" applyFont="1" applyBorder="1" applyAlignment="1">
      <alignment horizontal="justify" vertical="center" wrapText="1"/>
    </xf>
    <xf numFmtId="0" fontId="56" fillId="0" borderId="13" xfId="0" applyFont="1" applyBorder="1" applyAlignment="1">
      <alignment horizontal="justify" vertical="center" wrapText="1"/>
    </xf>
    <xf numFmtId="0" fontId="27" fillId="0" borderId="13" xfId="65" applyFont="1" applyBorder="1" applyAlignment="1" applyProtection="1">
      <alignment vertical="top" wrapText="1"/>
      <protection locked="0"/>
    </xf>
    <xf numFmtId="0" fontId="27" fillId="0" borderId="10" xfId="65" applyFont="1" applyBorder="1" applyAlignment="1" applyProtection="1">
      <alignment horizontal="center"/>
      <protection locked="0"/>
    </xf>
    <xf numFmtId="0" fontId="27" fillId="0" borderId="10" xfId="65" applyFont="1" applyBorder="1" applyAlignment="1">
      <alignment horizontal="center"/>
    </xf>
    <xf numFmtId="174" fontId="27" fillId="0" borderId="10" xfId="66" applyNumberFormat="1" applyFont="1" applyBorder="1" applyAlignment="1" applyProtection="1">
      <alignment horizontal="right" vertical="top"/>
      <protection locked="0"/>
    </xf>
    <xf numFmtId="174" fontId="27" fillId="0" borderId="14" xfId="67" applyNumberFormat="1" applyFont="1" applyFill="1" applyBorder="1" applyAlignment="1" applyProtection="1">
      <alignment horizontal="right"/>
    </xf>
    <xf numFmtId="0" fontId="27" fillId="0" borderId="13" xfId="65" applyFont="1" applyBorder="1" applyAlignment="1" applyProtection="1">
      <alignment horizontal="left" vertical="top" wrapText="1"/>
      <protection locked="0"/>
    </xf>
    <xf numFmtId="174" fontId="27" fillId="0" borderId="10" xfId="66" applyNumberFormat="1" applyFont="1" applyBorder="1" applyAlignment="1" applyProtection="1">
      <alignment vertical="top"/>
      <protection locked="0"/>
    </xf>
    <xf numFmtId="0" fontId="27" fillId="0" borderId="13" xfId="71" applyFont="1" applyBorder="1" applyAlignment="1" applyProtection="1">
      <alignment vertical="top" wrapText="1"/>
      <protection locked="0"/>
    </xf>
    <xf numFmtId="0" fontId="27" fillId="0" borderId="10" xfId="71" applyFont="1" applyBorder="1" applyAlignment="1" applyProtection="1">
      <alignment horizontal="center"/>
      <protection locked="0"/>
    </xf>
    <xf numFmtId="0" fontId="27" fillId="0" borderId="10" xfId="71" applyFont="1" applyBorder="1" applyAlignment="1">
      <alignment horizontal="center"/>
    </xf>
    <xf numFmtId="174" fontId="27" fillId="0" borderId="14" xfId="72" applyNumberFormat="1" applyFont="1" applyFill="1" applyBorder="1" applyAlignment="1" applyProtection="1">
      <alignment horizontal="right"/>
    </xf>
    <xf numFmtId="0" fontId="27" fillId="0" borderId="13" xfId="0" applyFont="1" applyBorder="1"/>
    <xf numFmtId="174" fontId="27" fillId="0" borderId="10" xfId="66" applyNumberFormat="1" applyFont="1" applyBorder="1" applyAlignment="1" applyProtection="1">
      <alignment horizontal="right"/>
      <protection locked="0"/>
    </xf>
    <xf numFmtId="174" fontId="27" fillId="0" borderId="14" xfId="67" applyNumberFormat="1" applyFont="1" applyBorder="1" applyAlignment="1" applyProtection="1">
      <alignment horizontal="right"/>
    </xf>
    <xf numFmtId="0" fontId="58" fillId="0" borderId="13" xfId="0" applyFont="1" applyBorder="1" applyAlignment="1">
      <alignment horizontal="justify" vertical="top" wrapText="1"/>
    </xf>
    <xf numFmtId="0" fontId="59" fillId="0" borderId="13" xfId="0" applyFont="1" applyBorder="1" applyAlignment="1">
      <alignment vertical="center" wrapText="1"/>
    </xf>
    <xf numFmtId="0" fontId="27" fillId="0" borderId="10" xfId="0" applyFont="1" applyBorder="1" applyAlignment="1">
      <alignment horizontal="center"/>
    </xf>
    <xf numFmtId="0" fontId="58" fillId="0" borderId="10" xfId="0" applyFont="1" applyBorder="1" applyAlignment="1">
      <alignment horizontal="center"/>
    </xf>
    <xf numFmtId="1" fontId="27" fillId="0" borderId="10" xfId="0" applyNumberFormat="1" applyFont="1" applyBorder="1"/>
    <xf numFmtId="4" fontId="23" fillId="0" borderId="13" xfId="0" applyNumberFormat="1" applyFont="1" applyBorder="1" applyAlignment="1">
      <alignment wrapText="1"/>
    </xf>
    <xf numFmtId="4" fontId="30" fillId="0" borderId="13" xfId="0" applyNumberFormat="1" applyFont="1" applyBorder="1" applyAlignment="1">
      <alignment wrapText="1"/>
    </xf>
    <xf numFmtId="0" fontId="27" fillId="0" borderId="10" xfId="0" applyFont="1" applyBorder="1"/>
    <xf numFmtId="4" fontId="54" fillId="0" borderId="10" xfId="0" applyNumberFormat="1" applyFont="1" applyBorder="1" applyAlignment="1">
      <alignment horizontal="center"/>
    </xf>
    <xf numFmtId="1" fontId="54" fillId="0" borderId="10" xfId="0" applyNumberFormat="1" applyFont="1" applyBorder="1"/>
    <xf numFmtId="4" fontId="54" fillId="0" borderId="10" xfId="0" applyNumberFormat="1" applyFont="1" applyBorder="1"/>
    <xf numFmtId="175" fontId="54" fillId="0" borderId="10" xfId="0" applyNumberFormat="1" applyFont="1" applyBorder="1"/>
    <xf numFmtId="4" fontId="53" fillId="0" borderId="10" xfId="0" applyNumberFormat="1" applyFont="1" applyBorder="1" applyAlignment="1">
      <alignment horizontal="center"/>
    </xf>
    <xf numFmtId="4" fontId="53" fillId="0" borderId="10" xfId="0" applyNumberFormat="1" applyFont="1" applyBorder="1"/>
    <xf numFmtId="175" fontId="53" fillId="0" borderId="10" xfId="0" applyNumberFormat="1" applyFont="1" applyBorder="1"/>
    <xf numFmtId="0" fontId="53" fillId="0" borderId="10" xfId="0" applyFont="1" applyBorder="1" applyAlignment="1">
      <alignment horizontal="center"/>
    </xf>
    <xf numFmtId="174" fontId="53" fillId="0" borderId="10" xfId="0" applyNumberFormat="1" applyFont="1" applyBorder="1"/>
    <xf numFmtId="0" fontId="61" fillId="0" borderId="29" xfId="0" applyFont="1" applyBorder="1" applyAlignment="1">
      <alignment horizontal="justify" vertical="center" wrapText="1"/>
    </xf>
    <xf numFmtId="0" fontId="53" fillId="0" borderId="13" xfId="0" applyFont="1" applyBorder="1" applyAlignment="1">
      <alignment horizontal="justify" vertical="top" wrapText="1"/>
    </xf>
    <xf numFmtId="166" fontId="23" fillId="0" borderId="10" xfId="58" applyNumberFormat="1" applyFont="1" applyFill="1" applyBorder="1" applyAlignment="1"/>
    <xf numFmtId="166" fontId="23" fillId="0" borderId="14" xfId="58" applyNumberFormat="1" applyFont="1" applyFill="1" applyBorder="1" applyAlignment="1"/>
    <xf numFmtId="0" fontId="23" fillId="0" borderId="12" xfId="0" applyFont="1" applyBorder="1" applyAlignment="1">
      <alignment horizontal="center" vertical="center"/>
    </xf>
    <xf numFmtId="0" fontId="62" fillId="0" borderId="13" xfId="0" applyFont="1" applyBorder="1" applyAlignment="1">
      <alignment horizontal="justify" vertical="center" wrapText="1"/>
    </xf>
    <xf numFmtId="0" fontId="20" fillId="0" borderId="13" xfId="0" applyFont="1" applyBorder="1" applyAlignment="1">
      <alignment horizontal="justify" vertical="center" wrapText="1"/>
    </xf>
    <xf numFmtId="40" fontId="0" fillId="0" borderId="10" xfId="0" applyNumberFormat="1" applyBorder="1"/>
    <xf numFmtId="38" fontId="20" fillId="0" borderId="10" xfId="0" applyNumberFormat="1" applyFont="1" applyBorder="1"/>
    <xf numFmtId="0" fontId="22" fillId="0" borderId="13" xfId="0" applyFont="1" applyBorder="1" applyAlignment="1">
      <alignment horizontal="justify" vertical="top" wrapText="1"/>
    </xf>
    <xf numFmtId="0" fontId="20" fillId="0" borderId="13" xfId="0" applyFont="1" applyBorder="1" applyAlignment="1">
      <alignment horizontal="justify" vertical="top" wrapText="1"/>
    </xf>
    <xf numFmtId="40" fontId="20" fillId="0" borderId="10" xfId="0" applyNumberFormat="1" applyFont="1" applyBorder="1"/>
    <xf numFmtId="0" fontId="20" fillId="0" borderId="0" xfId="0" applyFont="1" applyAlignment="1">
      <alignment horizontal="center" vertical="center"/>
    </xf>
    <xf numFmtId="0" fontId="20" fillId="0" borderId="10" xfId="0" applyFont="1" applyBorder="1" applyAlignment="1">
      <alignment horizontal="center"/>
    </xf>
    <xf numFmtId="166" fontId="23" fillId="0" borderId="11" xfId="0" applyNumberFormat="1" applyFont="1" applyBorder="1" applyAlignment="1">
      <alignment horizontal="right"/>
    </xf>
    <xf numFmtId="2" fontId="43" fillId="38" borderId="13" xfId="69" applyNumberFormat="1" applyFont="1" applyFill="1" applyBorder="1" applyAlignment="1">
      <alignment horizontal="left" vertical="top"/>
    </xf>
    <xf numFmtId="2" fontId="42" fillId="38" borderId="13" xfId="69" applyNumberFormat="1" applyFont="1" applyFill="1" applyBorder="1" applyAlignment="1">
      <alignment horizontal="left" vertical="top" wrapText="1"/>
    </xf>
    <xf numFmtId="2" fontId="43" fillId="39" borderId="13" xfId="69" applyNumberFormat="1" applyFont="1" applyFill="1" applyBorder="1" applyAlignment="1">
      <alignment horizontal="left" vertical="top" wrapText="1"/>
    </xf>
    <xf numFmtId="2" fontId="42" fillId="39" borderId="29" xfId="69" applyNumberFormat="1" applyFont="1" applyFill="1" applyBorder="1" applyAlignment="1">
      <alignment horizontal="left" vertical="top" wrapText="1"/>
    </xf>
    <xf numFmtId="2" fontId="42" fillId="39" borderId="13" xfId="69" applyNumberFormat="1" applyFont="1" applyFill="1" applyBorder="1" applyAlignment="1">
      <alignment horizontal="left" vertical="top" wrapText="1"/>
    </xf>
    <xf numFmtId="0" fontId="42" fillId="39" borderId="13" xfId="0" applyFont="1" applyFill="1" applyBorder="1" applyAlignment="1">
      <alignment horizontal="left" vertical="top" wrapText="1"/>
    </xf>
    <xf numFmtId="0" fontId="43" fillId="39" borderId="13" xfId="0" applyFont="1" applyFill="1" applyBorder="1" applyAlignment="1">
      <alignment vertical="top" wrapText="1"/>
    </xf>
    <xf numFmtId="0" fontId="42" fillId="39" borderId="13" xfId="0" applyFont="1" applyFill="1" applyBorder="1" applyAlignment="1">
      <alignment wrapText="1"/>
    </xf>
    <xf numFmtId="0" fontId="42" fillId="38" borderId="13" xfId="0" applyFont="1" applyFill="1" applyBorder="1" applyAlignment="1">
      <alignment wrapText="1"/>
    </xf>
    <xf numFmtId="0" fontId="43" fillId="38" borderId="10" xfId="0" applyFont="1" applyFill="1" applyBorder="1" applyAlignment="1">
      <alignment horizontal="right" wrapText="1"/>
    </xf>
    <xf numFmtId="0" fontId="42" fillId="0" borderId="10" xfId="0" applyFont="1" applyBorder="1" applyAlignment="1">
      <alignment horizontal="right"/>
    </xf>
    <xf numFmtId="0" fontId="42" fillId="38" borderId="10" xfId="0" applyFont="1" applyFill="1" applyBorder="1" applyAlignment="1">
      <alignment horizontal="right" wrapText="1"/>
    </xf>
    <xf numFmtId="0" fontId="42" fillId="38" borderId="10" xfId="0" applyFont="1" applyFill="1" applyBorder="1" applyAlignment="1">
      <alignment horizontal="right"/>
    </xf>
    <xf numFmtId="0" fontId="45" fillId="39" borderId="10" xfId="0" applyFont="1" applyFill="1" applyBorder="1" applyAlignment="1">
      <alignment horizontal="right"/>
    </xf>
    <xf numFmtId="0" fontId="42" fillId="39" borderId="10" xfId="69" applyFont="1" applyFill="1" applyBorder="1" applyAlignment="1">
      <alignment horizontal="right" wrapText="1"/>
    </xf>
    <xf numFmtId="0" fontId="43" fillId="39" borderId="10" xfId="0" applyFont="1" applyFill="1" applyBorder="1" applyAlignment="1">
      <alignment horizontal="right"/>
    </xf>
    <xf numFmtId="0" fontId="42" fillId="39" borderId="22" xfId="0" applyFont="1" applyFill="1" applyBorder="1" applyAlignment="1">
      <alignment horizontal="right"/>
    </xf>
    <xf numFmtId="0" fontId="42" fillId="39" borderId="15" xfId="0" applyFont="1" applyFill="1" applyBorder="1" applyAlignment="1">
      <alignment horizontal="right"/>
    </xf>
    <xf numFmtId="0" fontId="42" fillId="0" borderId="15" xfId="0" applyFont="1" applyBorder="1" applyAlignment="1">
      <alignment horizontal="right"/>
    </xf>
    <xf numFmtId="0" fontId="58" fillId="0" borderId="10" xfId="0" applyFont="1" applyBorder="1" applyAlignment="1">
      <alignment horizontal="center" vertical="center"/>
    </xf>
    <xf numFmtId="0" fontId="27" fillId="0" borderId="13" xfId="0" applyFont="1" applyBorder="1" applyAlignment="1">
      <alignment horizontal="left" vertical="top" wrapText="1"/>
    </xf>
    <xf numFmtId="4" fontId="0" fillId="0" borderId="0" xfId="0" applyNumberFormat="1"/>
    <xf numFmtId="4" fontId="0" fillId="41" borderId="0" xfId="0" applyNumberFormat="1" applyFill="1"/>
    <xf numFmtId="4" fontId="0" fillId="42" borderId="0" xfId="0" applyNumberFormat="1" applyFill="1"/>
    <xf numFmtId="4" fontId="20" fillId="0" borderId="0" xfId="0" applyNumberFormat="1" applyFont="1"/>
    <xf numFmtId="4" fontId="20" fillId="41" borderId="0" xfId="0" applyNumberFormat="1" applyFont="1" applyFill="1"/>
    <xf numFmtId="4" fontId="20" fillId="42" borderId="0" xfId="0" applyNumberFormat="1" applyFont="1" applyFill="1"/>
    <xf numFmtId="4" fontId="20" fillId="43" borderId="0" xfId="0" applyNumberFormat="1" applyFont="1" applyFill="1"/>
    <xf numFmtId="40" fontId="20" fillId="0" borderId="11" xfId="0" applyNumberFormat="1" applyFont="1" applyBorder="1"/>
    <xf numFmtId="40" fontId="22" fillId="0" borderId="11" xfId="0" applyNumberFormat="1" applyFont="1" applyBorder="1"/>
    <xf numFmtId="0" fontId="33" fillId="0" borderId="13" xfId="0" applyFont="1" applyBorder="1" applyAlignment="1">
      <alignment horizontal="left"/>
    </xf>
    <xf numFmtId="0" fontId="30" fillId="0" borderId="28" xfId="0" applyFont="1" applyBorder="1"/>
    <xf numFmtId="0" fontId="16" fillId="0" borderId="32" xfId="0" applyFont="1" applyBorder="1"/>
    <xf numFmtId="0" fontId="38" fillId="0" borderId="13" xfId="0" applyFont="1" applyBorder="1"/>
    <xf numFmtId="0" fontId="16" fillId="0" borderId="26" xfId="0" applyFont="1" applyBorder="1" applyAlignment="1">
      <alignment horizontal="left" vertical="center" wrapText="1"/>
    </xf>
    <xf numFmtId="0" fontId="30" fillId="0" borderId="30" xfId="0" applyFont="1" applyBorder="1" applyAlignment="1">
      <alignment horizontal="left"/>
    </xf>
    <xf numFmtId="0" fontId="33" fillId="0" borderId="31" xfId="0" applyFont="1" applyBorder="1" applyAlignment="1">
      <alignment horizontal="left" vertical="center" wrapText="1"/>
    </xf>
    <xf numFmtId="0" fontId="30" fillId="0" borderId="31" xfId="0" applyFont="1" applyBorder="1" applyAlignment="1">
      <alignment horizontal="left" vertical="center" wrapText="1"/>
    </xf>
    <xf numFmtId="0" fontId="30" fillId="0" borderId="11" xfId="0" applyFont="1" applyBorder="1" applyAlignment="1">
      <alignment horizontal="left"/>
    </xf>
    <xf numFmtId="0" fontId="30" fillId="0" borderId="13" xfId="0" applyFont="1" applyBorder="1" applyAlignment="1">
      <alignment horizontal="left"/>
    </xf>
    <xf numFmtId="0" fontId="33" fillId="0" borderId="28" xfId="0" applyFont="1" applyBorder="1" applyAlignment="1">
      <alignment vertical="center" wrapText="1"/>
    </xf>
    <xf numFmtId="0" fontId="33" fillId="0" borderId="32" xfId="0" applyFont="1" applyBorder="1" applyAlignment="1">
      <alignment vertical="center" wrapText="1"/>
    </xf>
    <xf numFmtId="0" fontId="27" fillId="0" borderId="32" xfId="0" applyFont="1" applyBorder="1" applyAlignment="1">
      <alignment horizontal="justify" vertical="center" wrapText="1"/>
    </xf>
    <xf numFmtId="175" fontId="43" fillId="0" borderId="10" xfId="42" applyNumberFormat="1" applyFont="1" applyBorder="1"/>
    <xf numFmtId="0" fontId="63" fillId="0" borderId="10" xfId="78" applyFont="1" applyBorder="1" applyAlignment="1">
      <alignment vertical="center" wrapText="1"/>
    </xf>
    <xf numFmtId="0" fontId="23" fillId="0" borderId="12" xfId="0" applyFont="1" applyBorder="1" applyAlignment="1">
      <alignment vertical="center" wrapText="1"/>
    </xf>
    <xf numFmtId="166" fontId="23" fillId="0" borderId="11" xfId="0" applyNumberFormat="1" applyFont="1" applyBorder="1" applyAlignment="1">
      <alignment vertical="center" wrapText="1"/>
    </xf>
    <xf numFmtId="0" fontId="20" fillId="0" borderId="12" xfId="0" applyFont="1" applyBorder="1"/>
    <xf numFmtId="0" fontId="19" fillId="0" borderId="13" xfId="0" applyFont="1" applyBorder="1" applyAlignment="1">
      <alignment horizontal="justify" vertical="top" wrapText="1"/>
    </xf>
    <xf numFmtId="175" fontId="23" fillId="0" borderId="11" xfId="0" applyNumberFormat="1" applyFont="1" applyBorder="1"/>
    <xf numFmtId="0" fontId="19" fillId="0" borderId="29" xfId="0" applyFont="1" applyBorder="1" applyAlignment="1">
      <alignment horizontal="justify" vertical="center" wrapText="1"/>
    </xf>
    <xf numFmtId="175" fontId="30" fillId="0" borderId="11" xfId="0" applyNumberFormat="1" applyFont="1" applyBorder="1"/>
    <xf numFmtId="0" fontId="23" fillId="0" borderId="13" xfId="0" applyFont="1" applyBorder="1" applyAlignment="1">
      <alignment horizontal="left" wrapText="1"/>
    </xf>
    <xf numFmtId="4" fontId="54" fillId="0" borderId="13" xfId="0" applyNumberFormat="1" applyFont="1" applyBorder="1" applyAlignment="1">
      <alignment wrapText="1"/>
    </xf>
    <xf numFmtId="4" fontId="53" fillId="0" borderId="13" xfId="0" applyNumberFormat="1" applyFont="1" applyBorder="1" applyAlignment="1">
      <alignment wrapText="1"/>
    </xf>
    <xf numFmtId="0" fontId="60" fillId="0" borderId="13" xfId="0" applyFont="1" applyBorder="1" applyAlignment="1">
      <alignment horizontal="left" wrapText="1"/>
    </xf>
    <xf numFmtId="0" fontId="53" fillId="0" borderId="13" xfId="0" applyFont="1" applyBorder="1" applyAlignment="1">
      <alignment horizontal="left" wrapText="1"/>
    </xf>
    <xf numFmtId="0" fontId="58" fillId="0" borderId="13" xfId="0" applyFont="1" applyBorder="1" applyAlignment="1">
      <alignment horizontal="left" wrapText="1"/>
    </xf>
    <xf numFmtId="0" fontId="30" fillId="0" borderId="13" xfId="0" applyFont="1" applyBorder="1" applyAlignment="1">
      <alignment horizontal="left" wrapText="1"/>
    </xf>
    <xf numFmtId="0" fontId="30" fillId="0" borderId="13" xfId="0" applyFont="1" applyBorder="1" applyAlignment="1">
      <alignment vertical="top" wrapText="1"/>
    </xf>
    <xf numFmtId="0" fontId="23" fillId="0" borderId="13" xfId="0" applyFont="1" applyBorder="1" applyAlignment="1">
      <alignment horizontal="left"/>
    </xf>
    <xf numFmtId="0" fontId="20" fillId="0" borderId="10" xfId="0" applyFont="1" applyBorder="1" applyAlignment="1">
      <alignment horizontal="right"/>
    </xf>
    <xf numFmtId="4" fontId="0" fillId="44" borderId="0" xfId="0" applyNumberFormat="1" applyFill="1"/>
    <xf numFmtId="4" fontId="0" fillId="45" borderId="0" xfId="0" applyNumberFormat="1" applyFill="1"/>
    <xf numFmtId="166" fontId="30" fillId="0" borderId="10" xfId="46" applyNumberFormat="1" applyFont="1" applyBorder="1" applyAlignment="1">
      <alignment vertical="center" wrapText="1"/>
    </xf>
    <xf numFmtId="0" fontId="20" fillId="0" borderId="29" xfId="0" applyFont="1" applyBorder="1" applyAlignment="1">
      <alignment horizontal="justify" vertical="center" wrapText="1"/>
    </xf>
    <xf numFmtId="0" fontId="23" fillId="0" borderId="30" xfId="0" applyFont="1" applyBorder="1"/>
    <xf numFmtId="0" fontId="23" fillId="0" borderId="31" xfId="0" applyFont="1" applyBorder="1"/>
    <xf numFmtId="0" fontId="23" fillId="33" borderId="31" xfId="0" applyFont="1" applyFill="1" applyBorder="1"/>
    <xf numFmtId="0" fontId="33" fillId="33" borderId="27" xfId="0" applyFont="1" applyFill="1" applyBorder="1" applyAlignment="1">
      <alignment vertical="center" wrapText="1"/>
    </xf>
    <xf numFmtId="0" fontId="33" fillId="0" borderId="28" xfId="0" applyFont="1" applyBorder="1"/>
    <xf numFmtId="0" fontId="33" fillId="0" borderId="29" xfId="0" applyFont="1" applyBorder="1"/>
    <xf numFmtId="0" fontId="22" fillId="0" borderId="13" xfId="0" applyFont="1" applyBorder="1"/>
    <xf numFmtId="0" fontId="20" fillId="0" borderId="13" xfId="0" applyFont="1" applyBorder="1"/>
    <xf numFmtId="166" fontId="53" fillId="0" borderId="10" xfId="0" applyNumberFormat="1" applyFont="1" applyBorder="1" applyAlignment="1">
      <alignment vertical="center" wrapText="1"/>
    </xf>
    <xf numFmtId="166" fontId="23" fillId="0" borderId="0" xfId="0" applyNumberFormat="1" applyFont="1" applyAlignment="1">
      <alignment vertical="center" wrapText="1"/>
    </xf>
    <xf numFmtId="0" fontId="20" fillId="0" borderId="13" xfId="0" applyFont="1" applyBorder="1" applyAlignment="1">
      <alignment vertical="center" wrapText="1"/>
    </xf>
    <xf numFmtId="0" fontId="23" fillId="46" borderId="10" xfId="0" applyFont="1" applyFill="1" applyBorder="1" applyAlignment="1">
      <alignment vertical="center" wrapText="1"/>
    </xf>
    <xf numFmtId="0" fontId="64" fillId="0" borderId="13" xfId="0" applyFont="1" applyBorder="1" applyAlignment="1">
      <alignment vertical="center" wrapText="1"/>
    </xf>
    <xf numFmtId="0" fontId="65" fillId="0" borderId="13" xfId="59" applyFont="1" applyBorder="1" applyAlignment="1" applyProtection="1">
      <alignment vertical="top" wrapText="1"/>
      <protection locked="0"/>
    </xf>
    <xf numFmtId="0" fontId="65" fillId="0" borderId="10" xfId="59" applyFont="1" applyBorder="1" applyAlignment="1" applyProtection="1">
      <alignment horizontal="center" vertical="top" wrapText="1"/>
      <protection locked="0"/>
    </xf>
    <xf numFmtId="0" fontId="65" fillId="0" borderId="10" xfId="59" applyFont="1" applyBorder="1" applyAlignment="1">
      <alignment horizontal="center" vertical="top" wrapText="1"/>
    </xf>
    <xf numFmtId="174" fontId="65" fillId="0" borderId="10" xfId="59" applyNumberFormat="1" applyFont="1" applyBorder="1" applyAlignment="1" applyProtection="1">
      <alignment horizontal="right" vertical="top" wrapText="1"/>
      <protection locked="0"/>
    </xf>
    <xf numFmtId="9" fontId="23" fillId="0" borderId="10" xfId="0" applyNumberFormat="1" applyFont="1" applyBorder="1" applyAlignment="1">
      <alignment vertical="center" wrapText="1"/>
    </xf>
    <xf numFmtId="10" fontId="23" fillId="0" borderId="10" xfId="0" applyNumberFormat="1" applyFont="1" applyBorder="1" applyAlignment="1">
      <alignment vertical="center" wrapText="1"/>
    </xf>
    <xf numFmtId="0" fontId="27" fillId="0" borderId="0" xfId="0" applyFont="1"/>
    <xf numFmtId="0" fontId="23" fillId="0" borderId="33" xfId="0" applyFont="1" applyBorder="1"/>
    <xf numFmtId="166" fontId="23" fillId="0" borderId="34" xfId="0" applyNumberFormat="1" applyFont="1" applyBorder="1"/>
    <xf numFmtId="166" fontId="23" fillId="0" borderId="35" xfId="0" applyNumberFormat="1" applyFont="1" applyBorder="1"/>
    <xf numFmtId="4" fontId="27" fillId="0" borderId="0" xfId="0" applyNumberFormat="1" applyFont="1"/>
    <xf numFmtId="166" fontId="23" fillId="0" borderId="36" xfId="0" applyNumberFormat="1" applyFont="1" applyBorder="1"/>
    <xf numFmtId="164" fontId="23" fillId="0" borderId="0" xfId="0" applyNumberFormat="1" applyFont="1"/>
    <xf numFmtId="166" fontId="23" fillId="0" borderId="0" xfId="0" applyNumberFormat="1" applyFont="1" applyAlignment="1">
      <alignment horizontal="right"/>
    </xf>
    <xf numFmtId="166" fontId="30" fillId="0" borderId="0" xfId="0" applyNumberFormat="1" applyFont="1" applyAlignment="1">
      <alignment horizontal="right"/>
    </xf>
    <xf numFmtId="167" fontId="23" fillId="0" borderId="0" xfId="0" applyNumberFormat="1" applyFont="1" applyAlignment="1">
      <alignment horizontal="left" vertical="center" wrapText="1"/>
    </xf>
    <xf numFmtId="164" fontId="23" fillId="0" borderId="0" xfId="49" applyFont="1" applyFill="1" applyBorder="1" applyAlignment="1">
      <alignment horizontal="center" vertical="center" wrapText="1"/>
    </xf>
    <xf numFmtId="0" fontId="23" fillId="0" borderId="0" xfId="48" applyFont="1"/>
    <xf numFmtId="168" fontId="23" fillId="0" borderId="0" xfId="48" applyNumberFormat="1" applyFont="1" applyAlignment="1">
      <alignment vertical="center" wrapText="1"/>
    </xf>
    <xf numFmtId="164" fontId="23" fillId="0" borderId="0" xfId="51" applyFont="1" applyFill="1" applyBorder="1" applyAlignment="1">
      <alignment horizontal="left" vertical="center" wrapText="1"/>
    </xf>
    <xf numFmtId="169" fontId="23" fillId="0" borderId="0" xfId="54" applyFont="1" applyBorder="1"/>
    <xf numFmtId="164" fontId="23" fillId="0" borderId="0" xfId="55" applyFont="1" applyFill="1" applyBorder="1" applyAlignment="1">
      <alignment horizontal="center" vertical="center" wrapText="1"/>
    </xf>
    <xf numFmtId="0" fontId="23" fillId="0" borderId="0" xfId="56" applyFont="1" applyAlignment="1">
      <alignment horizontal="left" vertical="top"/>
    </xf>
    <xf numFmtId="172" fontId="23" fillId="0" borderId="0" xfId="56" applyNumberFormat="1" applyFont="1" applyAlignment="1">
      <alignment horizontal="left" vertical="center"/>
    </xf>
    <xf numFmtId="173" fontId="23" fillId="0" borderId="0" xfId="56" applyNumberFormat="1" applyFont="1" applyAlignment="1">
      <alignment horizontal="left" vertical="center"/>
    </xf>
    <xf numFmtId="166" fontId="23" fillId="0" borderId="0" xfId="0" applyNumberFormat="1" applyFont="1" applyAlignment="1">
      <alignment horizontal="center"/>
    </xf>
    <xf numFmtId="164" fontId="30" fillId="0" borderId="0" xfId="0" applyNumberFormat="1" applyFont="1"/>
    <xf numFmtId="166" fontId="30" fillId="33" borderId="0" xfId="0" applyNumberFormat="1" applyFont="1" applyFill="1"/>
    <xf numFmtId="166" fontId="30" fillId="0" borderId="0" xfId="0" applyNumberFormat="1" applyFont="1" applyAlignment="1">
      <alignment vertical="center" wrapText="1"/>
    </xf>
    <xf numFmtId="164" fontId="53" fillId="0" borderId="0" xfId="0" applyNumberFormat="1" applyFont="1" applyAlignment="1">
      <alignment wrapText="1"/>
    </xf>
    <xf numFmtId="166" fontId="23" fillId="33" borderId="0" xfId="0" applyNumberFormat="1" applyFont="1" applyFill="1" applyAlignment="1">
      <alignment vertical="center" wrapText="1"/>
    </xf>
    <xf numFmtId="174" fontId="30" fillId="0" borderId="0" xfId="0" applyNumberFormat="1" applyFont="1"/>
    <xf numFmtId="174" fontId="23" fillId="0" borderId="0" xfId="0" applyNumberFormat="1" applyFont="1"/>
    <xf numFmtId="40" fontId="20" fillId="0" borderId="0" xfId="0" applyNumberFormat="1" applyFont="1"/>
    <xf numFmtId="40" fontId="22" fillId="0" borderId="0" xfId="0" applyNumberFormat="1" applyFont="1"/>
    <xf numFmtId="174" fontId="23" fillId="0" borderId="0" xfId="60" applyNumberFormat="1" applyFont="1" applyBorder="1" applyAlignment="1" applyProtection="1">
      <alignment horizontal="right" vertical="top"/>
    </xf>
    <xf numFmtId="174" fontId="23" fillId="0" borderId="0" xfId="60" applyNumberFormat="1" applyFont="1" applyBorder="1" applyAlignment="1" applyProtection="1">
      <alignment horizontal="right" vertical="top" wrapText="1"/>
    </xf>
    <xf numFmtId="175" fontId="23" fillId="0" borderId="0" xfId="0" applyNumberFormat="1" applyFont="1"/>
    <xf numFmtId="174" fontId="30" fillId="0" borderId="0" xfId="62" applyNumberFormat="1" applyFont="1" applyFill="1" applyBorder="1" applyAlignment="1" applyProtection="1">
      <alignment horizontal="center" vertical="top"/>
    </xf>
    <xf numFmtId="174" fontId="23" fillId="0" borderId="0" xfId="64" applyNumberFormat="1" applyFont="1" applyFill="1" applyBorder="1" applyAlignment="1" applyProtection="1">
      <alignment horizontal="center" vertical="top"/>
    </xf>
    <xf numFmtId="174" fontId="23" fillId="0" borderId="0" xfId="64" applyNumberFormat="1" applyFont="1" applyFill="1" applyBorder="1" applyAlignment="1" applyProtection="1">
      <alignment horizontal="right" vertical="top"/>
    </xf>
    <xf numFmtId="174" fontId="23" fillId="0" borderId="0" xfId="62" applyNumberFormat="1" applyFont="1" applyFill="1" applyBorder="1" applyAlignment="1" applyProtection="1">
      <alignment horizontal="center" vertical="top"/>
    </xf>
    <xf numFmtId="174" fontId="23" fillId="0" borderId="0" xfId="62" applyNumberFormat="1" applyFont="1" applyFill="1" applyBorder="1" applyAlignment="1" applyProtection="1">
      <alignment horizontal="right" vertical="top"/>
    </xf>
    <xf numFmtId="174" fontId="23" fillId="0" borderId="0" xfId="67" applyNumberFormat="1" applyFont="1" applyFill="1" applyBorder="1" applyAlignment="1" applyProtection="1">
      <alignment horizontal="right"/>
    </xf>
    <xf numFmtId="174" fontId="23" fillId="0" borderId="0" xfId="67" applyNumberFormat="1" applyFont="1" applyBorder="1" applyAlignment="1" applyProtection="1">
      <alignment horizontal="right"/>
    </xf>
    <xf numFmtId="174" fontId="23" fillId="0" borderId="0" xfId="68" applyNumberFormat="1" applyFont="1" applyFill="1" applyBorder="1" applyAlignment="1" applyProtection="1">
      <alignment horizontal="center" vertical="top"/>
    </xf>
    <xf numFmtId="174" fontId="23" fillId="0" borderId="0" xfId="62" applyNumberFormat="1" applyFont="1" applyFill="1" applyBorder="1" applyAlignment="1" applyProtection="1">
      <alignment vertical="top" wrapText="1"/>
    </xf>
    <xf numFmtId="174" fontId="23" fillId="0" borderId="0" xfId="70" applyNumberFormat="1" applyFont="1" applyFill="1" applyBorder="1" applyAlignment="1" applyProtection="1">
      <alignment horizontal="right" vertical="top"/>
    </xf>
    <xf numFmtId="174" fontId="23" fillId="0" borderId="0" xfId="70" applyNumberFormat="1" applyFont="1" applyFill="1" applyBorder="1" applyAlignment="1" applyProtection="1">
      <alignment horizontal="right" vertical="center"/>
    </xf>
    <xf numFmtId="174" fontId="23" fillId="0" borderId="0" xfId="70" applyNumberFormat="1" applyFont="1" applyFill="1" applyBorder="1" applyAlignment="1" applyProtection="1">
      <alignment horizontal="right"/>
    </xf>
    <xf numFmtId="174" fontId="27" fillId="0" borderId="0" xfId="67" applyNumberFormat="1" applyFont="1" applyFill="1" applyBorder="1" applyAlignment="1" applyProtection="1">
      <alignment horizontal="right"/>
    </xf>
    <xf numFmtId="174" fontId="23" fillId="0" borderId="0" xfId="72" applyNumberFormat="1" applyFont="1" applyFill="1" applyBorder="1" applyAlignment="1" applyProtection="1">
      <alignment horizontal="right"/>
    </xf>
    <xf numFmtId="174" fontId="27" fillId="0" borderId="0" xfId="72" applyNumberFormat="1" applyFont="1" applyFill="1" applyBorder="1" applyAlignment="1" applyProtection="1">
      <alignment horizontal="right"/>
    </xf>
    <xf numFmtId="174" fontId="27" fillId="0" borderId="0" xfId="67" applyNumberFormat="1" applyFont="1" applyBorder="1" applyAlignment="1" applyProtection="1">
      <alignment horizontal="right"/>
    </xf>
    <xf numFmtId="174" fontId="23" fillId="0" borderId="0" xfId="73" applyNumberFormat="1" applyFont="1" applyFill="1" applyBorder="1" applyAlignment="1" applyProtection="1">
      <alignment horizontal="center" vertical="top"/>
    </xf>
    <xf numFmtId="174" fontId="23" fillId="0" borderId="0" xfId="76" applyNumberFormat="1" applyFont="1" applyFill="1" applyBorder="1" applyAlignment="1" applyProtection="1">
      <alignment horizontal="right" vertical="top"/>
    </xf>
    <xf numFmtId="174" fontId="23" fillId="0" borderId="0" xfId="64" applyNumberFormat="1" applyFont="1" applyBorder="1" applyAlignment="1" applyProtection="1">
      <alignment horizontal="center" vertical="top"/>
    </xf>
    <xf numFmtId="174" fontId="23" fillId="0" borderId="0" xfId="64" applyNumberFormat="1" applyFont="1" applyBorder="1" applyAlignment="1" applyProtection="1">
      <alignment horizontal="right" vertical="top"/>
    </xf>
    <xf numFmtId="175" fontId="23" fillId="0" borderId="0" xfId="42" applyNumberFormat="1" applyFont="1"/>
    <xf numFmtId="164" fontId="23" fillId="0" borderId="0" xfId="42" applyNumberFormat="1" applyFont="1"/>
    <xf numFmtId="175" fontId="23" fillId="0" borderId="0" xfId="42" applyNumberFormat="1" applyFont="1" applyAlignment="1">
      <alignment vertical="center"/>
    </xf>
    <xf numFmtId="0" fontId="23" fillId="0" borderId="0" xfId="42" applyFont="1"/>
    <xf numFmtId="175" fontId="42" fillId="0" borderId="0" xfId="42" applyNumberFormat="1" applyFont="1"/>
    <xf numFmtId="175" fontId="43" fillId="0" borderId="0" xfId="42" applyNumberFormat="1" applyFont="1"/>
    <xf numFmtId="166" fontId="42" fillId="0" borderId="0" xfId="0" applyNumberFormat="1" applyFont="1" applyAlignment="1">
      <alignment vertical="center" wrapText="1"/>
    </xf>
    <xf numFmtId="175" fontId="42" fillId="0" borderId="0" xfId="78" applyNumberFormat="1" applyFont="1" applyAlignment="1">
      <alignment vertical="center" wrapText="1"/>
    </xf>
    <xf numFmtId="175" fontId="43" fillId="0" borderId="0" xfId="78" applyNumberFormat="1" applyFont="1" applyAlignment="1">
      <alignment horizontal="right" vertical="center" wrapText="1"/>
    </xf>
    <xf numFmtId="175" fontId="42" fillId="0" borderId="0" xfId="78" applyNumberFormat="1" applyFont="1" applyAlignment="1">
      <alignment horizontal="right" vertical="center" wrapText="1"/>
    </xf>
    <xf numFmtId="175" fontId="42" fillId="0" borderId="0" xfId="78" applyNumberFormat="1" applyFont="1" applyAlignment="1">
      <alignment horizontal="right" vertical="center"/>
    </xf>
    <xf numFmtId="0" fontId="42" fillId="0" borderId="0" xfId="42" applyFont="1"/>
    <xf numFmtId="175" fontId="42" fillId="0" borderId="0" xfId="42" applyNumberFormat="1" applyFont="1" applyAlignment="1">
      <alignment vertical="center"/>
    </xf>
    <xf numFmtId="175" fontId="42" fillId="0" borderId="0" xfId="0" applyNumberFormat="1" applyFont="1" applyAlignment="1">
      <alignment vertical="center" wrapText="1"/>
    </xf>
    <xf numFmtId="166" fontId="23" fillId="0" borderId="0" xfId="58" applyNumberFormat="1" applyFont="1" applyBorder="1"/>
    <xf numFmtId="166" fontId="23" fillId="0" borderId="0" xfId="58" applyNumberFormat="1" applyFont="1" applyBorder="1" applyAlignment="1">
      <alignment wrapText="1"/>
    </xf>
    <xf numFmtId="174" fontId="23" fillId="39" borderId="0" xfId="0" applyNumberFormat="1" applyFont="1" applyFill="1"/>
    <xf numFmtId="175" fontId="30" fillId="0" borderId="0" xfId="0" applyNumberFormat="1" applyFont="1"/>
    <xf numFmtId="175" fontId="54" fillId="0" borderId="0" xfId="0" applyNumberFormat="1" applyFont="1"/>
    <xf numFmtId="175" fontId="53" fillId="0" borderId="0" xfId="0" applyNumberFormat="1" applyFont="1"/>
    <xf numFmtId="174" fontId="53" fillId="0" borderId="0" xfId="0" applyNumberFormat="1" applyFont="1"/>
    <xf numFmtId="166" fontId="30" fillId="0" borderId="0" xfId="46" applyNumberFormat="1" applyFont="1" applyBorder="1" applyAlignment="1">
      <alignment vertical="center" wrapText="1"/>
    </xf>
    <xf numFmtId="166" fontId="30" fillId="33" borderId="0" xfId="46" applyNumberFormat="1" applyFont="1" applyFill="1" applyBorder="1" applyAlignment="1">
      <alignment vertical="center" wrapText="1"/>
    </xf>
    <xf numFmtId="0" fontId="27" fillId="0" borderId="0" xfId="0" applyFont="1" applyAlignment="1">
      <alignment wrapText="1"/>
    </xf>
    <xf numFmtId="4" fontId="27" fillId="0" borderId="0" xfId="0" applyNumberFormat="1" applyFont="1" applyAlignment="1">
      <alignment wrapText="1"/>
    </xf>
    <xf numFmtId="165" fontId="23" fillId="0" borderId="0" xfId="79" applyFont="1" applyAlignment="1">
      <alignment vertical="center" wrapText="1"/>
    </xf>
    <xf numFmtId="166" fontId="27" fillId="0" borderId="0" xfId="0" applyNumberFormat="1" applyFont="1" applyAlignment="1">
      <alignment vertical="center" wrapText="1"/>
    </xf>
    <xf numFmtId="174" fontId="58" fillId="0" borderId="0" xfId="60" applyNumberFormat="1" applyFont="1" applyBorder="1" applyAlignment="1" applyProtection="1">
      <alignment horizontal="right" vertical="top" wrapText="1"/>
    </xf>
    <xf numFmtId="10" fontId="23" fillId="0" borderId="10" xfId="47" applyNumberFormat="1" applyFont="1" applyBorder="1" applyAlignment="1">
      <alignment horizontal="left" vertical="center" wrapText="1" indent="5"/>
    </xf>
    <xf numFmtId="10" fontId="23" fillId="0" borderId="10" xfId="0" applyNumberFormat="1" applyFont="1" applyBorder="1" applyAlignment="1">
      <alignment horizontal="left" vertical="center" wrapText="1" indent="5"/>
    </xf>
    <xf numFmtId="10" fontId="23" fillId="0" borderId="10" xfId="59" applyNumberFormat="1" applyFont="1" applyBorder="1" applyAlignment="1">
      <alignment horizontal="left" vertical="top" wrapText="1" indent="5"/>
    </xf>
    <xf numFmtId="9" fontId="23" fillId="0" borderId="10" xfId="47" applyFont="1" applyBorder="1"/>
    <xf numFmtId="165" fontId="23" fillId="0" borderId="10" xfId="79" applyFont="1" applyBorder="1"/>
    <xf numFmtId="165" fontId="30" fillId="0" borderId="10" xfId="79" applyFont="1" applyBorder="1"/>
    <xf numFmtId="165" fontId="30" fillId="0" borderId="10" xfId="79" applyFont="1" applyBorder="1" applyAlignment="1">
      <alignment horizontal="center" vertical="center" wrapText="1"/>
    </xf>
    <xf numFmtId="165" fontId="23" fillId="0" borderId="10" xfId="79" applyFont="1" applyBorder="1" applyAlignment="1">
      <alignment horizontal="center" vertical="center"/>
    </xf>
    <xf numFmtId="10" fontId="23" fillId="0" borderId="10" xfId="47" applyNumberFormat="1" applyFont="1" applyBorder="1" applyAlignment="1">
      <alignment vertical="center" wrapText="1"/>
    </xf>
    <xf numFmtId="10" fontId="23" fillId="0" borderId="10" xfId="47" applyNumberFormat="1" applyFont="1" applyBorder="1" applyAlignment="1">
      <alignment horizontal="left" vertical="center" wrapText="1" indent="7"/>
    </xf>
    <xf numFmtId="10" fontId="23" fillId="0" borderId="10" xfId="0" applyNumberFormat="1" applyFont="1" applyBorder="1" applyAlignment="1">
      <alignment horizontal="left" vertical="center" wrapText="1" indent="7"/>
    </xf>
    <xf numFmtId="165" fontId="23" fillId="0" borderId="10" xfId="79" applyFont="1" applyBorder="1" applyAlignment="1">
      <alignment horizontal="right"/>
    </xf>
    <xf numFmtId="165" fontId="23" fillId="0" borderId="10" xfId="79" applyFont="1" applyBorder="1" applyAlignment="1">
      <alignment horizontal="center" vertical="center" wrapText="1"/>
    </xf>
    <xf numFmtId="165" fontId="23" fillId="0" borderId="10" xfId="79" applyFont="1" applyFill="1" applyBorder="1" applyAlignment="1">
      <alignment horizontal="center" vertical="center" wrapText="1"/>
    </xf>
    <xf numFmtId="165" fontId="23" fillId="0" borderId="10" xfId="79" applyFont="1" applyBorder="1" applyAlignment="1">
      <alignment vertical="center" wrapText="1"/>
    </xf>
    <xf numFmtId="165" fontId="30" fillId="0" borderId="10" xfId="79" applyFont="1" applyBorder="1" applyAlignment="1">
      <alignment horizontal="left" vertical="top" wrapText="1"/>
    </xf>
    <xf numFmtId="165" fontId="23" fillId="0" borderId="10" xfId="79" applyFont="1" applyBorder="1" applyAlignment="1">
      <alignment horizontal="left" vertical="center"/>
    </xf>
    <xf numFmtId="165" fontId="23" fillId="0" borderId="10" xfId="79" applyFont="1" applyBorder="1" applyAlignment="1">
      <alignment wrapText="1"/>
    </xf>
    <xf numFmtId="165" fontId="30" fillId="0" borderId="10" xfId="79" applyFont="1" applyBorder="1" applyAlignment="1">
      <alignment horizontal="right"/>
    </xf>
    <xf numFmtId="165" fontId="30" fillId="0" borderId="10" xfId="79" applyFont="1" applyBorder="1" applyAlignment="1">
      <alignment horizontal="center"/>
    </xf>
    <xf numFmtId="165" fontId="30" fillId="33" borderId="10" xfId="79" applyFont="1" applyFill="1" applyBorder="1"/>
    <xf numFmtId="165" fontId="30" fillId="0" borderId="10" xfId="79" applyFont="1" applyBorder="1" applyAlignment="1">
      <alignment vertical="center" wrapText="1"/>
    </xf>
    <xf numFmtId="165" fontId="23" fillId="33" borderId="10" xfId="79" applyFont="1" applyFill="1" applyBorder="1" applyAlignment="1">
      <alignment vertical="center" wrapText="1"/>
    </xf>
    <xf numFmtId="165" fontId="23" fillId="0" borderId="10" xfId="79" applyFont="1" applyFill="1" applyBorder="1" applyAlignment="1">
      <alignment vertical="center" wrapText="1"/>
    </xf>
    <xf numFmtId="165" fontId="23" fillId="0" borderId="10" xfId="79" applyFont="1" applyBorder="1" applyAlignment="1" applyProtection="1">
      <alignment horizontal="right" vertical="top" wrapText="1"/>
      <protection locked="0"/>
    </xf>
    <xf numFmtId="165" fontId="30" fillId="0" borderId="10" xfId="79" applyFont="1" applyBorder="1" applyAlignment="1" applyProtection="1">
      <alignment horizontal="center" vertical="top"/>
      <protection locked="0"/>
    </xf>
    <xf numFmtId="165" fontId="23" fillId="0" borderId="10" xfId="79" applyFont="1" applyBorder="1" applyAlignment="1" applyProtection="1">
      <alignment horizontal="right" vertical="top"/>
      <protection locked="0"/>
    </xf>
    <xf numFmtId="165" fontId="23" fillId="0" borderId="10" xfId="79" applyFont="1" applyBorder="1" applyAlignment="1" applyProtection="1">
      <alignment vertical="top"/>
      <protection locked="0"/>
    </xf>
    <xf numFmtId="165" fontId="23" fillId="0" borderId="10" xfId="79" applyFont="1" applyBorder="1" applyAlignment="1" applyProtection="1">
      <alignment horizontal="right" vertical="center" wrapText="1"/>
      <protection locked="0"/>
    </xf>
    <xf numFmtId="165" fontId="23" fillId="0" borderId="10" xfId="79" applyFont="1" applyBorder="1" applyAlignment="1" applyProtection="1">
      <alignment horizontal="right" wrapText="1"/>
      <protection locked="0"/>
    </xf>
    <xf numFmtId="165" fontId="23" fillId="0" borderId="10" xfId="79" applyFont="1" applyBorder="1" applyAlignment="1" applyProtection="1">
      <alignment horizontal="right"/>
      <protection locked="0"/>
    </xf>
    <xf numFmtId="165" fontId="23" fillId="0" borderId="10" xfId="79" applyFont="1" applyBorder="1" applyProtection="1">
      <protection locked="0"/>
    </xf>
    <xf numFmtId="165" fontId="23" fillId="0" borderId="10" xfId="79" applyFont="1" applyBorder="1" applyAlignment="1">
      <alignment vertical="center"/>
    </xf>
    <xf numFmtId="165" fontId="42" fillId="0" borderId="10" xfId="79" applyFont="1" applyBorder="1" applyAlignment="1">
      <alignment vertical="center"/>
    </xf>
    <xf numFmtId="165" fontId="42" fillId="0" borderId="10" xfId="79" applyFont="1" applyBorder="1" applyAlignment="1">
      <alignment vertical="center" wrapText="1"/>
    </xf>
    <xf numFmtId="165" fontId="43" fillId="0" borderId="10" xfId="79" applyFont="1" applyBorder="1" applyAlignment="1">
      <alignment horizontal="right" vertical="center" wrapText="1"/>
    </xf>
    <xf numFmtId="165" fontId="42" fillId="0" borderId="10" xfId="79" applyFont="1" applyBorder="1" applyAlignment="1">
      <alignment horizontal="right" vertical="center" wrapText="1"/>
    </xf>
    <xf numFmtId="165" fontId="42" fillId="0" borderId="10" xfId="79" applyFont="1" applyBorder="1" applyAlignment="1">
      <alignment horizontal="right" vertical="center"/>
    </xf>
    <xf numFmtId="165" fontId="42" fillId="0" borderId="10" xfId="79" applyFont="1" applyBorder="1"/>
    <xf numFmtId="165" fontId="42" fillId="0" borderId="10" xfId="79" applyFont="1" applyBorder="1" applyAlignment="1"/>
    <xf numFmtId="166" fontId="58" fillId="0" borderId="0" xfId="0" applyNumberFormat="1" applyFont="1" applyAlignment="1">
      <alignment vertical="center" wrapText="1"/>
    </xf>
    <xf numFmtId="165" fontId="42" fillId="0" borderId="10" xfId="79" applyFont="1" applyFill="1" applyBorder="1" applyAlignment="1">
      <alignment vertical="center" wrapText="1"/>
    </xf>
    <xf numFmtId="0" fontId="23" fillId="0" borderId="10" xfId="0" applyFont="1" applyBorder="1" applyAlignment="1">
      <alignment vertical="center"/>
    </xf>
    <xf numFmtId="0" fontId="43" fillId="0" borderId="10" xfId="0" applyFont="1" applyBorder="1" applyAlignment="1">
      <alignment vertical="top" wrapText="1"/>
    </xf>
    <xf numFmtId="0" fontId="42" fillId="0" borderId="10" xfId="0" applyFont="1" applyBorder="1" applyAlignment="1">
      <alignment vertical="center" wrapText="1"/>
    </xf>
    <xf numFmtId="0" fontId="42" fillId="0" borderId="10" xfId="0" applyFont="1" applyBorder="1" applyAlignment="1">
      <alignment vertical="top" wrapText="1"/>
    </xf>
    <xf numFmtId="0" fontId="43" fillId="0" borderId="10" xfId="0" applyFont="1" applyBorder="1"/>
    <xf numFmtId="0" fontId="63" fillId="0" borderId="10" xfId="0" applyFont="1" applyBorder="1" applyAlignment="1">
      <alignment horizontal="center" vertical="center"/>
    </xf>
    <xf numFmtId="0" fontId="42" fillId="0" borderId="10" xfId="0" applyFont="1" applyBorder="1" applyAlignment="1">
      <alignment horizontal="center" vertical="center"/>
    </xf>
    <xf numFmtId="0" fontId="42" fillId="0" borderId="10" xfId="0" applyFont="1" applyBorder="1" applyAlignment="1">
      <alignment wrapText="1"/>
    </xf>
    <xf numFmtId="0" fontId="42" fillId="0" borderId="10" xfId="78" applyFont="1" applyBorder="1" applyAlignment="1">
      <alignment vertical="top" wrapText="1"/>
    </xf>
    <xf numFmtId="0" fontId="43" fillId="0" borderId="10" xfId="78" applyFont="1" applyBorder="1" applyAlignment="1">
      <alignment vertical="top" wrapText="1"/>
    </xf>
    <xf numFmtId="0" fontId="69" fillId="0" borderId="10" xfId="0" applyFont="1" applyBorder="1" applyAlignment="1">
      <alignment vertical="top" wrapText="1"/>
    </xf>
    <xf numFmtId="0" fontId="43" fillId="0" borderId="10" xfId="0" applyFont="1" applyBorder="1" applyAlignment="1">
      <alignment horizontal="left" vertical="top" wrapText="1"/>
    </xf>
    <xf numFmtId="0" fontId="42" fillId="0" borderId="10" xfId="0" applyFont="1" applyBorder="1" applyAlignment="1">
      <alignment horizontal="center"/>
    </xf>
    <xf numFmtId="38" fontId="23" fillId="0" borderId="10" xfId="0" applyNumberFormat="1" applyFont="1" applyBorder="1"/>
    <xf numFmtId="0" fontId="23" fillId="37" borderId="10" xfId="0" applyFont="1" applyFill="1" applyBorder="1" applyAlignment="1">
      <alignment vertical="center" wrapText="1"/>
    </xf>
    <xf numFmtId="165" fontId="23" fillId="0" borderId="10" xfId="79" applyFont="1" applyFill="1" applyBorder="1"/>
    <xf numFmtId="165" fontId="30" fillId="0" borderId="10" xfId="79" applyFont="1" applyFill="1" applyBorder="1"/>
    <xf numFmtId="40" fontId="22" fillId="0" borderId="37" xfId="0" applyNumberFormat="1" applyFont="1" applyBorder="1"/>
    <xf numFmtId="0" fontId="33" fillId="0" borderId="10" xfId="0" applyFont="1" applyBorder="1"/>
    <xf numFmtId="0" fontId="38" fillId="0" borderId="10" xfId="0" applyFont="1" applyBorder="1"/>
    <xf numFmtId="0" fontId="41" fillId="0" borderId="10" xfId="0" applyFont="1" applyBorder="1"/>
    <xf numFmtId="0" fontId="30" fillId="0" borderId="10" xfId="0" applyFont="1" applyBorder="1" applyAlignment="1">
      <alignment wrapText="1"/>
    </xf>
    <xf numFmtId="0" fontId="23" fillId="0" borderId="10" xfId="0" applyFont="1" applyBorder="1" applyAlignment="1">
      <alignment horizontal="left" vertical="top" wrapText="1"/>
    </xf>
    <xf numFmtId="0" fontId="32" fillId="0" borderId="10" xfId="48" applyFont="1" applyBorder="1" applyAlignment="1">
      <alignment horizontal="left" vertical="center" wrapText="1"/>
    </xf>
    <xf numFmtId="0" fontId="23" fillId="0" borderId="10" xfId="48" applyFont="1" applyBorder="1" applyAlignment="1">
      <alignment vertical="top" wrapText="1"/>
    </xf>
    <xf numFmtId="0" fontId="23" fillId="0" borderId="10" xfId="0" applyFont="1" applyBorder="1" applyAlignment="1">
      <alignment horizontal="left" vertical="center" wrapText="1"/>
    </xf>
    <xf numFmtId="0" fontId="33" fillId="0" borderId="10" xfId="48" applyFont="1" applyBorder="1" applyAlignment="1">
      <alignment vertical="top"/>
    </xf>
    <xf numFmtId="0" fontId="23" fillId="0" borderId="10" xfId="48" applyFont="1" applyBorder="1" applyAlignment="1">
      <alignment vertical="top"/>
    </xf>
    <xf numFmtId="0" fontId="23" fillId="0" borderId="10" xfId="50" applyFont="1" applyBorder="1" applyAlignment="1">
      <alignment horizontal="left" vertical="center" wrapText="1"/>
    </xf>
    <xf numFmtId="0" fontId="30" fillId="0" borderId="10" xfId="52" applyFont="1" applyBorder="1" applyAlignment="1">
      <alignment vertical="top" wrapText="1"/>
    </xf>
    <xf numFmtId="0" fontId="23" fillId="0" borderId="10" xfId="52" applyFont="1" applyBorder="1"/>
    <xf numFmtId="0" fontId="23" fillId="0" borderId="10" xfId="52" applyFont="1" applyBorder="1" applyAlignment="1">
      <alignment wrapText="1"/>
    </xf>
    <xf numFmtId="0" fontId="33" fillId="0" borderId="10" xfId="56" applyFont="1" applyBorder="1" applyAlignment="1">
      <alignment horizontal="left" vertical="top" wrapText="1"/>
    </xf>
    <xf numFmtId="0" fontId="23" fillId="0" borderId="10" xfId="56" applyFont="1" applyBorder="1" applyAlignment="1">
      <alignment horizontal="left" vertical="center" wrapText="1"/>
    </xf>
    <xf numFmtId="0" fontId="23" fillId="0" borderId="10" xfId="56" applyFont="1" applyBorder="1" applyAlignment="1">
      <alignment horizontal="left" vertical="center"/>
    </xf>
    <xf numFmtId="0" fontId="23" fillId="0" borderId="10" xfId="56" applyFont="1" applyBorder="1" applyAlignment="1">
      <alignment vertical="center"/>
    </xf>
    <xf numFmtId="0" fontId="23" fillId="0" borderId="10" xfId="56" applyFont="1" applyBorder="1" applyAlignment="1">
      <alignment horizontal="left" vertical="top" wrapText="1"/>
    </xf>
    <xf numFmtId="0" fontId="23" fillId="0" borderId="10" xfId="0" applyFont="1" applyBorder="1" applyAlignment="1">
      <alignment horizontal="left" vertical="top"/>
    </xf>
    <xf numFmtId="0" fontId="23" fillId="33" borderId="10" xfId="0" applyFont="1" applyFill="1" applyBorder="1"/>
    <xf numFmtId="0" fontId="33" fillId="0" borderId="10" xfId="0" applyFont="1" applyBorder="1" applyAlignment="1">
      <alignment vertical="center" wrapText="1"/>
    </xf>
    <xf numFmtId="0" fontId="30" fillId="0" borderId="10" xfId="0" applyFont="1" applyBorder="1" applyAlignment="1">
      <alignment horizontal="left"/>
    </xf>
    <xf numFmtId="0" fontId="33" fillId="0" borderId="10" xfId="0" applyFont="1" applyBorder="1" applyAlignment="1">
      <alignment horizontal="left" vertical="center" wrapText="1"/>
    </xf>
    <xf numFmtId="0" fontId="30" fillId="0" borderId="10" xfId="0" applyFont="1" applyBorder="1" applyAlignment="1">
      <alignment horizontal="left" vertical="center" wrapText="1"/>
    </xf>
    <xf numFmtId="0" fontId="41" fillId="0" borderId="10" xfId="0" applyFont="1" applyBorder="1" applyAlignment="1">
      <alignment horizontal="left" vertical="center" wrapText="1"/>
    </xf>
    <xf numFmtId="0" fontId="23" fillId="0" borderId="10" xfId="0" applyFont="1" applyBorder="1" applyAlignment="1">
      <alignment vertical="top" wrapText="1"/>
    </xf>
    <xf numFmtId="0" fontId="33" fillId="0" borderId="10" xfId="0" applyFont="1" applyBorder="1" applyAlignment="1">
      <alignment horizontal="left"/>
    </xf>
    <xf numFmtId="0" fontId="33" fillId="33" borderId="10" xfId="0" applyFont="1" applyFill="1" applyBorder="1" applyAlignment="1">
      <alignment vertical="center" wrapText="1"/>
    </xf>
    <xf numFmtId="0" fontId="30" fillId="0" borderId="10" xfId="0" applyFont="1" applyBorder="1" applyAlignment="1">
      <alignment vertical="center"/>
    </xf>
    <xf numFmtId="0" fontId="23" fillId="0" borderId="10" xfId="0" applyFont="1" applyBorder="1" applyAlignment="1">
      <alignment horizontal="justify" vertical="center" wrapText="1"/>
    </xf>
    <xf numFmtId="0" fontId="30" fillId="0" borderId="10" xfId="0" applyFont="1" applyBorder="1" applyAlignment="1">
      <alignment horizontal="justify" vertical="center" wrapText="1"/>
    </xf>
    <xf numFmtId="0" fontId="33" fillId="0" borderId="10" xfId="0" applyFont="1" applyBorder="1" applyAlignment="1">
      <alignment horizontal="justify" vertical="top" wrapText="1"/>
    </xf>
    <xf numFmtId="0" fontId="23" fillId="0" borderId="10" xfId="0" applyFont="1" applyBorder="1" applyAlignment="1">
      <alignment horizontal="justify" vertical="top" wrapText="1"/>
    </xf>
    <xf numFmtId="0" fontId="30" fillId="0" borderId="10" xfId="0" applyFont="1" applyBorder="1" applyAlignment="1">
      <alignment horizontal="justify" vertical="top" wrapText="1"/>
    </xf>
    <xf numFmtId="0" fontId="67" fillId="0" borderId="10" xfId="0" applyFont="1" applyBorder="1" applyAlignment="1">
      <alignment horizontal="justify" vertical="center" wrapText="1"/>
    </xf>
    <xf numFmtId="0" fontId="23" fillId="0" borderId="10" xfId="59" applyFont="1" applyBorder="1" applyAlignment="1" applyProtection="1">
      <alignment vertical="top" wrapText="1"/>
      <protection locked="0"/>
    </xf>
    <xf numFmtId="0" fontId="66" fillId="0" borderId="10" xfId="0" applyFont="1" applyBorder="1" applyAlignment="1">
      <alignment horizontal="justify" vertical="center" wrapText="1"/>
    </xf>
    <xf numFmtId="0" fontId="30" fillId="0" borderId="10" xfId="59" applyFont="1" applyBorder="1" applyAlignment="1" applyProtection="1">
      <alignment vertical="top" wrapText="1"/>
      <protection locked="0"/>
    </xf>
    <xf numFmtId="0" fontId="30" fillId="0" borderId="10" xfId="61" applyFont="1" applyBorder="1" applyAlignment="1" applyProtection="1">
      <alignment horizontal="left" vertical="top" wrapText="1"/>
      <protection locked="0"/>
    </xf>
    <xf numFmtId="0" fontId="38" fillId="0" borderId="10" xfId="63" applyFont="1" applyBorder="1" applyAlignment="1" applyProtection="1">
      <alignment vertical="top" wrapText="1"/>
      <protection locked="0"/>
    </xf>
    <xf numFmtId="0" fontId="23" fillId="0" borderId="10" xfId="63" applyFont="1" applyBorder="1" applyAlignment="1" applyProtection="1">
      <alignment vertical="top" wrapText="1"/>
      <protection locked="0"/>
    </xf>
    <xf numFmtId="0" fontId="23" fillId="0" borderId="10" xfId="63" applyFont="1" applyBorder="1" applyAlignment="1" applyProtection="1">
      <alignment horizontal="left" vertical="top" wrapText="1"/>
      <protection locked="0"/>
    </xf>
    <xf numFmtId="0" fontId="38" fillId="0" borderId="10" xfId="61" applyFont="1" applyBorder="1" applyAlignment="1" applyProtection="1">
      <alignment horizontal="left" vertical="top" wrapText="1"/>
      <protection locked="0"/>
    </xf>
    <xf numFmtId="0" fontId="23" fillId="0" borderId="10" xfId="61" applyFont="1" applyBorder="1" applyAlignment="1" applyProtection="1">
      <alignment vertical="top" wrapText="1"/>
      <protection locked="0"/>
    </xf>
    <xf numFmtId="0" fontId="23" fillId="0" borderId="10" xfId="61" applyFont="1" applyBorder="1" applyAlignment="1" applyProtection="1">
      <alignment horizontal="left" vertical="top" wrapText="1"/>
      <protection locked="0"/>
    </xf>
    <xf numFmtId="0" fontId="38" fillId="0" borderId="10" xfId="61" applyFont="1" applyBorder="1" applyAlignment="1" applyProtection="1">
      <alignment vertical="top" wrapText="1"/>
      <protection locked="0"/>
    </xf>
    <xf numFmtId="0" fontId="23" fillId="0" borderId="10" xfId="65" applyFont="1" applyBorder="1" applyAlignment="1" applyProtection="1">
      <alignment horizontal="left" vertical="top" wrapText="1"/>
      <protection locked="0"/>
    </xf>
    <xf numFmtId="0" fontId="38" fillId="0" borderId="10" xfId="65" applyFont="1" applyBorder="1" applyAlignment="1" applyProtection="1">
      <alignment horizontal="left" vertical="top" wrapText="1"/>
      <protection locked="0"/>
    </xf>
    <xf numFmtId="0" fontId="30" fillId="0" borderId="10" xfId="61" applyFont="1" applyBorder="1" applyAlignment="1" applyProtection="1">
      <alignment vertical="top" wrapText="1"/>
      <protection locked="0"/>
    </xf>
    <xf numFmtId="0" fontId="23" fillId="0" borderId="10" xfId="56" applyFont="1" applyBorder="1" applyAlignment="1" applyProtection="1">
      <alignment vertical="top" wrapText="1"/>
      <protection locked="0"/>
    </xf>
    <xf numFmtId="0" fontId="30" fillId="0" borderId="10" xfId="61" applyFont="1" applyBorder="1" applyAlignment="1" applyProtection="1">
      <alignment vertical="top"/>
      <protection locked="0"/>
    </xf>
    <xf numFmtId="0" fontId="38" fillId="0" borderId="10" xfId="56" applyFont="1" applyBorder="1" applyAlignment="1" applyProtection="1">
      <alignment vertical="top" wrapText="1"/>
      <protection locked="0"/>
    </xf>
    <xf numFmtId="0" fontId="23" fillId="0" borderId="10" xfId="69" applyFont="1" applyBorder="1" applyAlignment="1" applyProtection="1">
      <alignment vertical="top" wrapText="1"/>
      <protection locked="0"/>
    </xf>
    <xf numFmtId="0" fontId="30" fillId="0" borderId="10" xfId="63" applyFont="1" applyBorder="1" applyAlignment="1" applyProtection="1">
      <alignment horizontal="left" vertical="top" wrapText="1"/>
      <protection locked="0"/>
    </xf>
    <xf numFmtId="0" fontId="38" fillId="0" borderId="10" xfId="63" applyFont="1" applyBorder="1" applyAlignment="1" applyProtection="1">
      <alignment horizontal="left" vertical="top" wrapText="1"/>
      <protection locked="0"/>
    </xf>
    <xf numFmtId="0" fontId="30" fillId="0" borderId="10" xfId="65" applyFont="1" applyBorder="1" applyAlignment="1" applyProtection="1">
      <alignment horizontal="left" vertical="top" wrapText="1"/>
      <protection locked="0"/>
    </xf>
    <xf numFmtId="0" fontId="23" fillId="0" borderId="10" xfId="65" applyFont="1" applyBorder="1" applyAlignment="1" applyProtection="1">
      <alignment vertical="top" wrapText="1"/>
      <protection locked="0"/>
    </xf>
    <xf numFmtId="0" fontId="23" fillId="0" borderId="10" xfId="71" applyFont="1" applyBorder="1" applyAlignment="1" applyProtection="1">
      <alignment vertical="top" wrapText="1"/>
      <protection locked="0"/>
    </xf>
    <xf numFmtId="0" fontId="23" fillId="0" borderId="10" xfId="42" applyFont="1" applyBorder="1" applyAlignment="1" applyProtection="1">
      <alignment horizontal="left" vertical="top" wrapText="1"/>
      <protection locked="0"/>
    </xf>
    <xf numFmtId="0" fontId="38" fillId="0" borderId="10" xfId="74" applyFont="1" applyBorder="1" applyAlignment="1" applyProtection="1">
      <alignment vertical="top" wrapText="1"/>
      <protection locked="0"/>
    </xf>
    <xf numFmtId="0" fontId="30" fillId="0" borderId="10" xfId="63" applyFont="1" applyBorder="1" applyAlignment="1" applyProtection="1">
      <alignment vertical="top" wrapText="1"/>
      <protection locked="0"/>
    </xf>
    <xf numFmtId="0" fontId="23" fillId="0" borderId="10" xfId="75" applyFont="1" applyBorder="1" applyAlignment="1" applyProtection="1">
      <alignment vertical="top" wrapText="1"/>
      <protection locked="0"/>
    </xf>
    <xf numFmtId="0" fontId="38" fillId="0" borderId="10" xfId="75" applyFont="1" applyBorder="1" applyAlignment="1" applyProtection="1">
      <alignment vertical="top" wrapText="1"/>
      <protection locked="0"/>
    </xf>
    <xf numFmtId="0" fontId="30" fillId="0" borderId="10" xfId="42" applyFont="1" applyBorder="1" applyAlignment="1">
      <alignment horizontal="justify" vertical="top" wrapText="1"/>
    </xf>
    <xf numFmtId="0" fontId="23" fillId="0" borderId="10" xfId="42" applyFont="1" applyBorder="1" applyAlignment="1">
      <alignment horizontal="justify" vertical="top" wrapText="1"/>
    </xf>
    <xf numFmtId="0" fontId="30" fillId="0" borderId="10" xfId="42" applyFont="1" applyBorder="1" applyAlignment="1">
      <alignment horizontal="justify" wrapText="1"/>
    </xf>
    <xf numFmtId="0" fontId="23" fillId="0" borderId="10" xfId="42" applyFont="1" applyBorder="1" applyAlignment="1">
      <alignment horizontal="justify" wrapText="1"/>
    </xf>
    <xf numFmtId="0" fontId="23" fillId="0" borderId="10" xfId="42" applyFont="1" applyBorder="1" applyAlignment="1">
      <alignment horizontal="justify" vertical="center" wrapText="1"/>
    </xf>
    <xf numFmtId="0" fontId="23" fillId="0" borderId="10" xfId="77" applyFont="1" applyBorder="1" applyAlignment="1">
      <alignment horizontal="left" vertical="top"/>
    </xf>
    <xf numFmtId="0" fontId="30" fillId="0" borderId="10" xfId="42" applyFont="1" applyBorder="1" applyAlignment="1">
      <alignment horizontal="justify" vertical="center" wrapText="1"/>
    </xf>
    <xf numFmtId="0" fontId="23" fillId="0" borderId="10" xfId="78" applyFont="1" applyBorder="1" applyAlignment="1">
      <alignment vertical="top" wrapText="1"/>
    </xf>
    <xf numFmtId="0" fontId="23" fillId="0" borderId="10" xfId="78" applyFont="1" applyBorder="1"/>
    <xf numFmtId="0" fontId="23" fillId="0" borderId="10" xfId="77" applyFont="1" applyBorder="1" applyAlignment="1">
      <alignment horizontal="left" vertical="center"/>
    </xf>
    <xf numFmtId="0" fontId="30" fillId="0" borderId="10" xfId="0" applyFont="1" applyBorder="1" applyAlignment="1">
      <alignment horizontal="justify" wrapText="1"/>
    </xf>
    <xf numFmtId="0" fontId="30" fillId="0" borderId="10" xfId="78" applyFont="1" applyBorder="1" applyAlignment="1">
      <alignment horizontal="left" vertical="top" wrapText="1"/>
    </xf>
    <xf numFmtId="0" fontId="30" fillId="0" borderId="10" xfId="42" applyFont="1" applyBorder="1" applyAlignment="1">
      <alignment horizontal="justify" vertical="top"/>
    </xf>
    <xf numFmtId="0" fontId="23" fillId="0" borderId="10" xfId="42" applyFont="1" applyBorder="1" applyAlignment="1">
      <alignment horizontal="justify" vertical="top"/>
    </xf>
    <xf numFmtId="0" fontId="30" fillId="0" borderId="10" xfId="78" applyFont="1" applyBorder="1"/>
    <xf numFmtId="0" fontId="23" fillId="0" borderId="10" xfId="78" applyFont="1" applyBorder="1" applyAlignment="1">
      <alignment vertical="center" wrapText="1"/>
    </xf>
    <xf numFmtId="165" fontId="23" fillId="33" borderId="10" xfId="79" applyFont="1" applyFill="1" applyBorder="1"/>
    <xf numFmtId="0" fontId="70" fillId="0" borderId="10" xfId="0" applyFont="1" applyBorder="1" applyAlignment="1">
      <alignment horizontal="justify" vertical="center" wrapText="1"/>
    </xf>
    <xf numFmtId="4" fontId="30" fillId="0" borderId="10" xfId="0" applyNumberFormat="1" applyFont="1" applyBorder="1" applyAlignment="1">
      <alignment wrapText="1"/>
    </xf>
    <xf numFmtId="0" fontId="23" fillId="0" borderId="10" xfId="0" applyFont="1" applyBorder="1" applyAlignment="1">
      <alignment horizontal="left" wrapText="1"/>
    </xf>
    <xf numFmtId="0" fontId="38" fillId="0" borderId="10" xfId="0" applyFont="1" applyBorder="1" applyAlignment="1">
      <alignment horizontal="left" wrapText="1"/>
    </xf>
    <xf numFmtId="0" fontId="30" fillId="0" borderId="10" xfId="0" applyFont="1" applyBorder="1" applyAlignment="1">
      <alignment horizontal="left" wrapText="1"/>
    </xf>
    <xf numFmtId="0" fontId="30" fillId="0" borderId="10" xfId="0" applyFont="1" applyBorder="1" applyAlignment="1">
      <alignment vertical="top" wrapText="1"/>
    </xf>
    <xf numFmtId="0" fontId="23" fillId="0" borderId="10" xfId="0" applyFont="1" applyBorder="1" applyAlignment="1">
      <alignment horizontal="left"/>
    </xf>
    <xf numFmtId="0" fontId="23" fillId="38" borderId="10" xfId="0" applyFont="1" applyFill="1" applyBorder="1" applyAlignment="1">
      <alignment wrapText="1"/>
    </xf>
    <xf numFmtId="0" fontId="30" fillId="0" borderId="10" xfId="0" applyFont="1" applyBorder="1" applyAlignment="1">
      <alignment horizontal="left" vertical="top" wrapText="1"/>
    </xf>
    <xf numFmtId="0" fontId="33" fillId="0" borderId="10" xfId="0" applyFont="1" applyBorder="1" applyAlignment="1">
      <alignment wrapText="1"/>
    </xf>
    <xf numFmtId="0" fontId="33" fillId="0" borderId="10" xfId="0" applyFont="1" applyBorder="1" applyAlignment="1">
      <alignment horizontal="justify" vertical="center" wrapText="1"/>
    </xf>
    <xf numFmtId="0" fontId="40" fillId="0" borderId="13" xfId="0" applyFont="1" applyBorder="1"/>
    <xf numFmtId="0" fontId="41" fillId="0" borderId="13" xfId="0" applyFont="1" applyBorder="1"/>
    <xf numFmtId="0" fontId="23" fillId="0" borderId="13" xfId="0" applyFont="1" applyBorder="1" applyAlignment="1">
      <alignment vertical="top"/>
    </xf>
    <xf numFmtId="0" fontId="30" fillId="33" borderId="13" xfId="0" applyFont="1" applyFill="1" applyBorder="1"/>
    <xf numFmtId="0" fontId="23" fillId="0" borderId="19" xfId="0" applyFont="1" applyBorder="1"/>
    <xf numFmtId="0" fontId="33" fillId="0" borderId="20" xfId="0" applyFont="1" applyBorder="1" applyAlignment="1">
      <alignment vertical="center" wrapText="1"/>
    </xf>
    <xf numFmtId="0" fontId="20" fillId="0" borderId="31" xfId="0" applyFont="1" applyBorder="1" applyAlignment="1">
      <alignment wrapText="1"/>
    </xf>
    <xf numFmtId="177" fontId="20" fillId="0" borderId="10" xfId="0" applyNumberFormat="1" applyFont="1" applyBorder="1" applyAlignment="1">
      <alignment horizontal="right"/>
    </xf>
    <xf numFmtId="0" fontId="22" fillId="0" borderId="11" xfId="0" applyFont="1" applyBorder="1" applyAlignment="1">
      <alignment horizontal="center"/>
    </xf>
    <xf numFmtId="0" fontId="22" fillId="0" borderId="12" xfId="0" applyFont="1" applyBorder="1" applyAlignment="1">
      <alignment horizontal="center"/>
    </xf>
    <xf numFmtId="0" fontId="30" fillId="39" borderId="0" xfId="0" applyFont="1" applyFill="1" applyAlignment="1">
      <alignment horizontal="center" vertical="center"/>
    </xf>
    <xf numFmtId="166" fontId="23" fillId="0" borderId="14" xfId="79" applyNumberFormat="1" applyFont="1" applyBorder="1" applyAlignment="1">
      <alignment horizontal="right"/>
    </xf>
    <xf numFmtId="166" fontId="30" fillId="0" borderId="14" xfId="79" applyNumberFormat="1" applyFont="1" applyBorder="1" applyAlignment="1">
      <alignment horizontal="right"/>
    </xf>
    <xf numFmtId="166" fontId="23" fillId="0" borderId="14" xfId="79" applyNumberFormat="1" applyFont="1" applyBorder="1" applyAlignment="1">
      <alignment horizontal="left" vertical="center" wrapText="1"/>
    </xf>
    <xf numFmtId="166" fontId="23" fillId="0" borderId="14" xfId="79" applyNumberFormat="1" applyFont="1" applyBorder="1"/>
    <xf numFmtId="166" fontId="23" fillId="0" borderId="14" xfId="79" applyNumberFormat="1" applyFont="1" applyFill="1" applyBorder="1" applyAlignment="1">
      <alignment horizontal="center" vertical="center" wrapText="1"/>
    </xf>
    <xf numFmtId="166" fontId="23" fillId="0" borderId="14" xfId="79" applyNumberFormat="1" applyFont="1" applyBorder="1" applyAlignment="1">
      <alignment vertical="center" wrapText="1"/>
    </xf>
    <xf numFmtId="166" fontId="23" fillId="0" borderId="14" xfId="79" applyNumberFormat="1" applyFont="1" applyFill="1" applyBorder="1" applyAlignment="1">
      <alignment horizontal="left" vertical="center" wrapText="1"/>
    </xf>
    <xf numFmtId="166" fontId="23" fillId="0" borderId="14" xfId="79" applyNumberFormat="1" applyFont="1" applyBorder="1" applyAlignment="1">
      <alignment horizontal="left" vertical="top"/>
    </xf>
    <xf numFmtId="166" fontId="23" fillId="0" borderId="14" xfId="79" applyNumberFormat="1" applyFont="1" applyBorder="1" applyAlignment="1">
      <alignment horizontal="left" vertical="center"/>
    </xf>
    <xf numFmtId="166" fontId="23" fillId="0" borderId="14" xfId="79" applyNumberFormat="1" applyFont="1" applyBorder="1" applyAlignment="1">
      <alignment horizontal="center"/>
    </xf>
    <xf numFmtId="166" fontId="30" fillId="0" borderId="14" xfId="79" applyNumberFormat="1" applyFont="1" applyBorder="1"/>
    <xf numFmtId="166" fontId="30" fillId="33" borderId="14" xfId="79" applyNumberFormat="1" applyFont="1" applyFill="1" applyBorder="1"/>
    <xf numFmtId="166" fontId="30" fillId="0" borderId="14" xfId="79" applyNumberFormat="1" applyFont="1" applyBorder="1" applyAlignment="1">
      <alignment vertical="center" wrapText="1"/>
    </xf>
    <xf numFmtId="166" fontId="23" fillId="0" borderId="14" xfId="79" applyNumberFormat="1" applyFont="1" applyBorder="1" applyAlignment="1">
      <alignment wrapText="1"/>
    </xf>
    <xf numFmtId="166" fontId="23" fillId="33" borderId="14" xfId="79" applyNumberFormat="1" applyFont="1" applyFill="1" applyBorder="1" applyAlignment="1">
      <alignment vertical="center" wrapText="1"/>
    </xf>
    <xf numFmtId="166" fontId="23" fillId="0" borderId="14" xfId="79" applyNumberFormat="1" applyFont="1" applyBorder="1" applyAlignment="1">
      <alignment vertical="center"/>
    </xf>
    <xf numFmtId="166" fontId="23" fillId="0" borderId="14" xfId="79" applyNumberFormat="1" applyFont="1" applyBorder="1" applyAlignment="1" applyProtection="1">
      <alignment horizontal="right" vertical="top" wrapText="1"/>
    </xf>
    <xf numFmtId="166" fontId="23" fillId="0" borderId="14" xfId="79" applyNumberFormat="1" applyFont="1" applyBorder="1" applyAlignment="1" applyProtection="1">
      <alignment horizontal="right" vertical="top"/>
    </xf>
    <xf numFmtId="166" fontId="30" fillId="0" borderId="14" xfId="79" applyNumberFormat="1" applyFont="1" applyFill="1" applyBorder="1" applyAlignment="1" applyProtection="1">
      <alignment horizontal="center" vertical="top"/>
    </xf>
    <xf numFmtId="166" fontId="23" fillId="0" borderId="14" xfId="79" applyNumberFormat="1" applyFont="1" applyFill="1" applyBorder="1" applyAlignment="1" applyProtection="1">
      <alignment horizontal="center" vertical="top"/>
    </xf>
    <xf numFmtId="166" fontId="23" fillId="0" borderId="14" xfId="79" applyNumberFormat="1" applyFont="1" applyFill="1" applyBorder="1" applyAlignment="1" applyProtection="1">
      <alignment horizontal="right" vertical="top"/>
    </xf>
    <xf numFmtId="166" fontId="23" fillId="0" borderId="14" xfId="79" applyNumberFormat="1" applyFont="1" applyFill="1" applyBorder="1" applyAlignment="1" applyProtection="1">
      <alignment horizontal="right"/>
    </xf>
    <xf numFmtId="166" fontId="23" fillId="0" borderId="14" xfId="79" applyNumberFormat="1" applyFont="1" applyBorder="1" applyAlignment="1" applyProtection="1">
      <alignment horizontal="right"/>
    </xf>
    <xf numFmtId="166" fontId="23" fillId="0" borderId="14" xfId="79" applyNumberFormat="1" applyFont="1" applyFill="1" applyBorder="1" applyAlignment="1" applyProtection="1">
      <alignment vertical="top" wrapText="1"/>
    </xf>
    <xf numFmtId="166" fontId="23" fillId="0" borderId="14" xfId="79" applyNumberFormat="1" applyFont="1" applyFill="1" applyBorder="1" applyAlignment="1" applyProtection="1">
      <alignment horizontal="right" vertical="center"/>
    </xf>
    <xf numFmtId="166" fontId="23" fillId="0" borderId="14" xfId="79" applyNumberFormat="1" applyFont="1" applyBorder="1" applyAlignment="1" applyProtection="1">
      <alignment horizontal="center" vertical="top"/>
    </xf>
    <xf numFmtId="166" fontId="42" fillId="0" borderId="14" xfId="79" applyNumberFormat="1" applyFont="1" applyBorder="1"/>
    <xf numFmtId="166" fontId="43" fillId="0" borderId="14" xfId="79" applyNumberFormat="1" applyFont="1" applyBorder="1"/>
    <xf numFmtId="166" fontId="42" fillId="0" borderId="14" xfId="79" applyNumberFormat="1" applyFont="1" applyBorder="1" applyAlignment="1">
      <alignment vertical="center" wrapText="1"/>
    </xf>
    <xf numFmtId="166" fontId="43" fillId="0" borderId="14" xfId="79" applyNumberFormat="1" applyFont="1" applyBorder="1" applyAlignment="1">
      <alignment horizontal="right" vertical="center" wrapText="1"/>
    </xf>
    <xf numFmtId="166" fontId="42" fillId="0" borderId="14" xfId="79" applyNumberFormat="1" applyFont="1" applyBorder="1" applyAlignment="1">
      <alignment horizontal="right" vertical="center" wrapText="1"/>
    </xf>
    <xf numFmtId="166" fontId="42" fillId="0" borderId="14" xfId="79" applyNumberFormat="1" applyFont="1" applyBorder="1" applyAlignment="1">
      <alignment horizontal="right" vertical="center"/>
    </xf>
    <xf numFmtId="166" fontId="42" fillId="0" borderId="14" xfId="79" applyNumberFormat="1" applyFont="1" applyBorder="1" applyAlignment="1">
      <alignment vertical="center"/>
    </xf>
    <xf numFmtId="166" fontId="42" fillId="0" borderId="14" xfId="79" applyNumberFormat="1" applyFont="1" applyFill="1" applyBorder="1"/>
    <xf numFmtId="166" fontId="42" fillId="0" borderId="14" xfId="0" applyNumberFormat="1" applyFont="1" applyBorder="1" applyAlignment="1">
      <alignment vertical="center" wrapText="1"/>
    </xf>
    <xf numFmtId="166" fontId="42" fillId="0" borderId="14" xfId="79" applyNumberFormat="1" applyFont="1" applyBorder="1" applyAlignment="1"/>
    <xf numFmtId="166" fontId="23" fillId="33" borderId="14" xfId="79" applyNumberFormat="1" applyFont="1" applyFill="1" applyBorder="1"/>
    <xf numFmtId="166" fontId="23" fillId="0" borderId="14" xfId="79" applyNumberFormat="1" applyFont="1" applyFill="1" applyBorder="1"/>
    <xf numFmtId="166" fontId="30" fillId="0" borderId="14" xfId="79" applyNumberFormat="1" applyFont="1" applyFill="1" applyBorder="1"/>
    <xf numFmtId="166" fontId="20" fillId="0" borderId="14" xfId="0" applyNumberFormat="1" applyFont="1" applyBorder="1" applyAlignment="1">
      <alignment horizontal="right"/>
    </xf>
  </cellXfs>
  <cellStyles count="8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79" builtinId="3"/>
    <cellStyle name="Comma 10" xfId="68" xr:uid="{EC1FB7A8-1BFF-443F-800F-7065EB3A4CC9}"/>
    <cellStyle name="Comma 12" xfId="67" xr:uid="{CEDFE48B-3BF3-4951-A2C4-09C114E80AA4}"/>
    <cellStyle name="Comma 14" xfId="72" xr:uid="{3B7D4BA1-B75E-4DDB-B37E-60F62F736896}"/>
    <cellStyle name="Comma 2" xfId="54" xr:uid="{DC44853C-D446-4D44-B632-98CC7ECF7423}"/>
    <cellStyle name="Comma 2 2" xfId="58" xr:uid="{099B57F7-2552-4D3D-B1F3-329FE5CBEAA2}"/>
    <cellStyle name="Comma 4" xfId="60" xr:uid="{3E49BF1F-4A1B-44B1-A127-BA167600D643}"/>
    <cellStyle name="Comma 5" xfId="73" xr:uid="{FE90641A-6FF1-4DA7-88DA-D2F15C7870FC}"/>
    <cellStyle name="Comma 6" xfId="57" xr:uid="{CA49A0E8-C16B-4583-8E1C-B3339C70A889}"/>
    <cellStyle name="Comma 6 2" xfId="76" xr:uid="{BC903FD3-C92F-478D-A459-395C86CC442E}"/>
    <cellStyle name="Comma 7" xfId="70" xr:uid="{BB080EE4-DC5B-4E00-817E-7AE27C340ECE}"/>
    <cellStyle name="Comma 8" xfId="62" xr:uid="{EC1B4C27-AACB-4B72-B328-2708050AEEFE}"/>
    <cellStyle name="Comma 8 2" xfId="64" xr:uid="{7D087C67-F0AE-4AEE-AE52-B2878F359290}"/>
    <cellStyle name="Currency" xfId="46" builtinId="4"/>
    <cellStyle name="Currency 2 25" xfId="55" xr:uid="{5E35763C-694D-48E1-8232-635F23B2D1FA}"/>
    <cellStyle name="Currency 5" xfId="49" xr:uid="{EAF32B5A-A0B3-46E5-A596-B483668540A9}"/>
    <cellStyle name="Currency 6" xfId="51" xr:uid="{91990655-9482-425E-94AB-E286A5F2656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61" xr:uid="{109E5BDC-AF68-4C91-8D90-BF9EAB727206}"/>
    <cellStyle name="Normal 10 2" xfId="63" xr:uid="{CBEE382A-EA72-4D2E-983A-CB1CF2B2B4AC}"/>
    <cellStyle name="Normal 12" xfId="56" xr:uid="{2DC9543A-DD35-4C2F-8BA3-1ACF4C553F50}"/>
    <cellStyle name="Normal 12 2" xfId="74" xr:uid="{A245E7DA-F9C9-4311-B90D-BBC5668A4FFD}"/>
    <cellStyle name="Normal 13" xfId="66" xr:uid="{7E9FA2B0-1C11-405E-82D6-A4CA99D959D4}"/>
    <cellStyle name="Normal 14" xfId="65" xr:uid="{149EBA1C-B6FF-4BFB-82D5-894333CDAB5B}"/>
    <cellStyle name="Normal 15" xfId="50" xr:uid="{BFE38F12-432B-49F6-9EB0-30BE1FFD11C2}"/>
    <cellStyle name="Normal 16" xfId="71" xr:uid="{425092F5-4A0C-438C-AEC4-7B0DF5E30428}"/>
    <cellStyle name="Normal 2 10" xfId="48" xr:uid="{8876D85D-149C-4DDC-819B-89DD8A7BDC77}"/>
    <cellStyle name="Normal 2 2 10" xfId="52" xr:uid="{2AA468E4-56F2-4CAF-956E-D08E962A12C4}"/>
    <cellStyle name="Normal 2 2 2" xfId="44" xr:uid="{00000000-0005-0000-0000-000026000000}"/>
    <cellStyle name="Normal 4" xfId="78" xr:uid="{9D666779-0352-48A4-AFC5-FB5DA7B648A8}"/>
    <cellStyle name="Normal 42" xfId="43" xr:uid="{00000000-0005-0000-0000-000027000000}"/>
    <cellStyle name="Normal 5" xfId="59" xr:uid="{883F13A2-65A8-4452-A127-F646390FCE35}"/>
    <cellStyle name="Normal 6" xfId="42" xr:uid="{00000000-0005-0000-0000-000028000000}"/>
    <cellStyle name="Normal 8 2" xfId="75" xr:uid="{61DCADB2-BB87-4DB4-B690-4B230B5E8008}"/>
    <cellStyle name="Normal 9" xfId="69" xr:uid="{9D7A1E24-F15D-49B3-B420-C261C46F3FF8}"/>
    <cellStyle name="Normal_2 22340 CE0 - Bill Sisonke" xfId="53" xr:uid="{E2F90D2A-5BBC-4532-B6E0-5E64145BA954}"/>
    <cellStyle name="Normal_Sheet1" xfId="77" xr:uid="{9E88C3A0-6649-41A1-BA64-0A781ADA10A6}"/>
    <cellStyle name="Note" xfId="15" builtinId="10" customBuiltin="1"/>
    <cellStyle name="Output" xfId="10" builtinId="21" customBuiltin="1"/>
    <cellStyle name="Percent" xfId="47" builtinId="5"/>
    <cellStyle name="Percent 2 10" xfId="45" xr:uid="{00000000-0005-0000-0000-00002E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17"/>
  <sheetViews>
    <sheetView view="pageBreakPreview" topLeftCell="A2" zoomScale="58" zoomScaleNormal="100" zoomScaleSheetLayoutView="58" workbookViewId="0">
      <pane ySplit="2" topLeftCell="A339" activePane="bottomLeft" state="frozen"/>
      <selection activeCell="A2" sqref="A2"/>
      <selection pane="bottomLeft" activeCell="E172" sqref="E172"/>
    </sheetView>
  </sheetViews>
  <sheetFormatPr defaultColWidth="8.88671875" defaultRowHeight="23.4"/>
  <cols>
    <col min="1" max="1" width="117.6640625" style="24" customWidth="1"/>
    <col min="2" max="2" width="7.88671875" style="24" bestFit="1" customWidth="1"/>
    <col min="3" max="3" width="16.21875" style="24" bestFit="1" customWidth="1"/>
    <col min="4" max="4" width="24.5546875" style="47" customWidth="1"/>
    <col min="5" max="5" width="24.88671875" style="47" bestFit="1" customWidth="1"/>
    <col min="6" max="6" width="4.6640625" style="48" customWidth="1"/>
    <col min="7" max="7" width="16.21875" style="24" bestFit="1" customWidth="1"/>
    <col min="8" max="8" width="18.33203125" style="24" customWidth="1"/>
    <col min="9" max="9" width="4.109375" style="48" customWidth="1"/>
    <col min="10" max="10" width="16.21875" style="24" bestFit="1" customWidth="1"/>
    <col min="11" max="11" width="18.88671875" style="24" customWidth="1"/>
    <col min="12" max="12" width="4.6640625" style="48" customWidth="1"/>
    <col min="13" max="13" width="16.21875" style="24" bestFit="1" customWidth="1"/>
    <col min="14" max="14" width="16.88671875" style="24" customWidth="1"/>
    <col min="15" max="16384" width="8.88671875" style="24"/>
  </cols>
  <sheetData>
    <row r="1" spans="1:14">
      <c r="A1" s="2"/>
      <c r="B1" s="2"/>
      <c r="C1" s="2"/>
      <c r="D1" s="16"/>
      <c r="E1" s="16"/>
      <c r="F1" s="18"/>
      <c r="G1" s="2"/>
      <c r="H1" s="2"/>
      <c r="I1" s="18"/>
      <c r="J1" s="2"/>
      <c r="K1" s="2"/>
      <c r="L1" s="18"/>
      <c r="M1" s="2"/>
      <c r="N1" s="2"/>
    </row>
    <row r="2" spans="1:14">
      <c r="A2" s="2"/>
      <c r="B2" s="5"/>
      <c r="C2" s="5"/>
      <c r="D2" s="17"/>
      <c r="E2" s="17"/>
      <c r="F2" s="23"/>
      <c r="G2" s="813" t="s">
        <v>446</v>
      </c>
      <c r="H2" s="814"/>
      <c r="I2" s="23"/>
      <c r="J2" s="813" t="s">
        <v>136</v>
      </c>
      <c r="K2" s="814"/>
      <c r="L2" s="23"/>
      <c r="M2" s="813" t="s">
        <v>135</v>
      </c>
      <c r="N2" s="814"/>
    </row>
    <row r="3" spans="1:14">
      <c r="A3" s="2"/>
      <c r="B3" s="5" t="s">
        <v>0</v>
      </c>
      <c r="C3" s="5" t="s">
        <v>1</v>
      </c>
      <c r="D3" s="17" t="s">
        <v>133</v>
      </c>
      <c r="E3" s="17" t="s">
        <v>134</v>
      </c>
      <c r="F3" s="23"/>
      <c r="G3" s="5" t="s">
        <v>1</v>
      </c>
      <c r="H3" s="5" t="s">
        <v>133</v>
      </c>
      <c r="I3" s="23"/>
      <c r="J3" s="5" t="s">
        <v>1</v>
      </c>
      <c r="K3" s="5" t="s">
        <v>133</v>
      </c>
      <c r="L3" s="23"/>
      <c r="M3" s="5" t="s">
        <v>1</v>
      </c>
      <c r="N3" s="5" t="s">
        <v>133</v>
      </c>
    </row>
    <row r="4" spans="1:14">
      <c r="A4" s="2"/>
      <c r="B4" s="5"/>
      <c r="C4" s="5"/>
      <c r="D4" s="17"/>
      <c r="E4" s="17"/>
      <c r="F4" s="23"/>
      <c r="G4" s="5"/>
      <c r="H4" s="5"/>
      <c r="I4" s="23"/>
      <c r="J4" s="5"/>
      <c r="K4" s="5"/>
      <c r="L4" s="23"/>
      <c r="M4" s="5"/>
      <c r="N4" s="5"/>
    </row>
    <row r="5" spans="1:14">
      <c r="A5" s="1" t="s">
        <v>2</v>
      </c>
      <c r="B5" s="2" t="s">
        <v>3</v>
      </c>
      <c r="C5" s="2"/>
      <c r="D5" s="13"/>
      <c r="E5" s="13"/>
      <c r="F5" s="23"/>
      <c r="G5" s="5"/>
      <c r="H5" s="5"/>
      <c r="I5" s="23"/>
      <c r="J5" s="5"/>
      <c r="K5" s="5"/>
      <c r="L5" s="23"/>
      <c r="M5" s="5"/>
      <c r="N5" s="5"/>
    </row>
    <row r="6" spans="1:14">
      <c r="A6" s="2"/>
      <c r="B6" s="2"/>
      <c r="C6" s="2"/>
      <c r="D6" s="13"/>
      <c r="E6" s="13"/>
      <c r="F6" s="23"/>
      <c r="G6" s="5"/>
      <c r="H6" s="5"/>
      <c r="I6" s="23"/>
      <c r="J6" s="5"/>
      <c r="K6" s="5"/>
      <c r="L6" s="23"/>
      <c r="M6" s="5"/>
      <c r="N6" s="5"/>
    </row>
    <row r="7" spans="1:14">
      <c r="A7" s="1" t="s">
        <v>4</v>
      </c>
      <c r="B7" s="2" t="s">
        <v>5</v>
      </c>
      <c r="C7" s="2"/>
      <c r="D7" s="13"/>
      <c r="E7" s="13"/>
      <c r="F7" s="23"/>
      <c r="G7" s="5"/>
      <c r="H7" s="5"/>
      <c r="I7" s="23"/>
      <c r="J7" s="5"/>
      <c r="K7" s="5"/>
      <c r="L7" s="23"/>
      <c r="M7" s="5"/>
      <c r="N7" s="5"/>
    </row>
    <row r="8" spans="1:14">
      <c r="A8" s="2"/>
      <c r="B8" s="2"/>
      <c r="C8" s="2"/>
      <c r="D8" s="13"/>
      <c r="E8" s="13"/>
      <c r="F8" s="23"/>
      <c r="G8" s="5"/>
      <c r="H8" s="5"/>
      <c r="I8" s="23"/>
      <c r="J8" s="5"/>
      <c r="K8" s="5"/>
      <c r="L8" s="23"/>
      <c r="M8" s="5"/>
      <c r="N8" s="5"/>
    </row>
    <row r="9" spans="1:14">
      <c r="A9" s="1" t="s">
        <v>6</v>
      </c>
      <c r="B9" s="2" t="s">
        <v>3</v>
      </c>
      <c r="C9" s="2"/>
      <c r="D9" s="13"/>
      <c r="E9" s="13"/>
      <c r="F9" s="23"/>
      <c r="G9" s="5"/>
      <c r="H9" s="5"/>
      <c r="I9" s="23"/>
      <c r="J9" s="5"/>
      <c r="K9" s="5"/>
      <c r="L9" s="23"/>
      <c r="M9" s="5"/>
      <c r="N9" s="5"/>
    </row>
    <row r="10" spans="1:14">
      <c r="A10" s="2"/>
      <c r="B10" s="2"/>
      <c r="C10" s="2"/>
      <c r="D10" s="16"/>
      <c r="E10" s="13"/>
      <c r="F10" s="23"/>
      <c r="G10" s="5"/>
      <c r="H10" s="5"/>
      <c r="I10" s="23"/>
      <c r="J10" s="5"/>
      <c r="K10" s="5"/>
      <c r="L10" s="23"/>
      <c r="M10" s="5"/>
      <c r="N10" s="5"/>
    </row>
    <row r="11" spans="1:14">
      <c r="A11" s="1" t="s">
        <v>7</v>
      </c>
      <c r="B11" s="2" t="s">
        <v>3</v>
      </c>
      <c r="C11" s="2"/>
      <c r="D11" s="13"/>
      <c r="E11" s="13"/>
      <c r="F11" s="23"/>
      <c r="G11" s="5"/>
      <c r="H11" s="5"/>
      <c r="I11" s="23"/>
      <c r="J11" s="5"/>
      <c r="K11" s="5"/>
      <c r="L11" s="23"/>
      <c r="M11" s="5"/>
      <c r="N11" s="5"/>
    </row>
    <row r="12" spans="1:14">
      <c r="A12" s="1"/>
      <c r="B12" s="2"/>
      <c r="C12" s="2"/>
      <c r="D12" s="13"/>
      <c r="E12" s="13"/>
      <c r="F12" s="23"/>
      <c r="G12" s="5"/>
      <c r="H12" s="5"/>
      <c r="I12" s="23"/>
      <c r="J12" s="5"/>
      <c r="K12" s="5"/>
      <c r="L12" s="23"/>
      <c r="M12" s="5"/>
      <c r="N12" s="5"/>
    </row>
    <row r="13" spans="1:14">
      <c r="A13" s="19" t="s">
        <v>81</v>
      </c>
      <c r="B13" s="5"/>
      <c r="C13" s="7"/>
      <c r="D13" s="13"/>
      <c r="E13" s="13"/>
      <c r="F13" s="23"/>
      <c r="G13" s="5"/>
      <c r="H13" s="5"/>
      <c r="I13" s="23"/>
      <c r="J13" s="5"/>
      <c r="K13" s="5"/>
      <c r="L13" s="23"/>
      <c r="M13" s="5"/>
      <c r="N13" s="5"/>
    </row>
    <row r="14" spans="1:14">
      <c r="A14" s="20"/>
      <c r="B14" s="2"/>
      <c r="C14" s="7"/>
      <c r="D14" s="13"/>
      <c r="E14" s="13"/>
      <c r="F14" s="23"/>
      <c r="G14" s="5"/>
      <c r="H14" s="5"/>
      <c r="I14" s="23"/>
      <c r="J14" s="5"/>
      <c r="K14" s="5"/>
      <c r="L14" s="23"/>
      <c r="M14" s="5"/>
      <c r="N14" s="5"/>
    </row>
    <row r="15" spans="1:14">
      <c r="A15" s="21" t="s">
        <v>82</v>
      </c>
      <c r="B15" s="2"/>
      <c r="C15" s="7"/>
      <c r="D15" s="13"/>
      <c r="E15" s="13"/>
      <c r="F15" s="23"/>
      <c r="G15" s="5"/>
      <c r="H15" s="5"/>
      <c r="I15" s="23"/>
      <c r="J15" s="5"/>
      <c r="K15" s="5"/>
      <c r="L15" s="23"/>
      <c r="M15" s="5"/>
      <c r="N15" s="5"/>
    </row>
    <row r="16" spans="1:14">
      <c r="A16" s="20"/>
      <c r="B16" s="2"/>
      <c r="C16" s="7"/>
      <c r="D16" s="13"/>
      <c r="E16" s="13"/>
      <c r="F16" s="23"/>
      <c r="G16" s="5"/>
      <c r="H16" s="5"/>
      <c r="I16" s="23"/>
      <c r="J16" s="5"/>
      <c r="K16" s="5"/>
      <c r="L16" s="23"/>
      <c r="M16" s="5"/>
      <c r="N16" s="5"/>
    </row>
    <row r="17" spans="1:14">
      <c r="A17" s="20" t="s">
        <v>83</v>
      </c>
      <c r="B17" s="8" t="s">
        <v>69</v>
      </c>
      <c r="C17" s="9">
        <v>1</v>
      </c>
      <c r="D17" s="13">
        <v>60000</v>
      </c>
      <c r="E17" s="13">
        <f>D17*C17</f>
        <v>60000</v>
      </c>
      <c r="F17" s="23"/>
      <c r="G17" s="5"/>
      <c r="H17" s="5"/>
      <c r="I17" s="23"/>
      <c r="J17" s="5"/>
      <c r="K17" s="5"/>
      <c r="L17" s="23"/>
      <c r="M17" s="5"/>
      <c r="N17" s="5"/>
    </row>
    <row r="18" spans="1:14">
      <c r="A18" s="20"/>
      <c r="B18" s="8"/>
      <c r="C18" s="7"/>
      <c r="D18" s="13"/>
      <c r="E18" s="13"/>
      <c r="F18" s="23"/>
      <c r="G18" s="5"/>
      <c r="H18" s="5"/>
      <c r="I18" s="23"/>
      <c r="J18" s="5"/>
      <c r="K18" s="5"/>
      <c r="L18" s="23"/>
      <c r="M18" s="5"/>
      <c r="N18" s="5"/>
    </row>
    <row r="19" spans="1:14">
      <c r="A19" s="20" t="s">
        <v>84</v>
      </c>
      <c r="B19" s="8" t="s">
        <v>69</v>
      </c>
      <c r="C19" s="9">
        <v>1</v>
      </c>
      <c r="D19" s="13">
        <v>10000</v>
      </c>
      <c r="E19" s="13">
        <f>D19*C19</f>
        <v>10000</v>
      </c>
      <c r="F19" s="23"/>
      <c r="G19" s="5"/>
      <c r="H19" s="5"/>
      <c r="I19" s="23"/>
      <c r="J19" s="5"/>
      <c r="K19" s="5"/>
      <c r="L19" s="23"/>
      <c r="M19" s="5"/>
      <c r="N19" s="5"/>
    </row>
    <row r="20" spans="1:14">
      <c r="A20" s="20"/>
      <c r="B20" s="8"/>
      <c r="C20" s="9"/>
      <c r="D20" s="13"/>
      <c r="E20" s="13"/>
      <c r="F20" s="23"/>
      <c r="G20" s="5"/>
      <c r="H20" s="5"/>
      <c r="I20" s="23"/>
      <c r="J20" s="5"/>
      <c r="K20" s="5"/>
      <c r="L20" s="23"/>
      <c r="M20" s="5"/>
      <c r="N20" s="5"/>
    </row>
    <row r="21" spans="1:14">
      <c r="A21" s="20" t="s">
        <v>85</v>
      </c>
      <c r="B21" s="8" t="s">
        <v>69</v>
      </c>
      <c r="C21" s="9">
        <v>1</v>
      </c>
      <c r="D21" s="13">
        <v>200000</v>
      </c>
      <c r="E21" s="13">
        <f>D21*C21</f>
        <v>200000</v>
      </c>
      <c r="F21" s="23"/>
      <c r="G21" s="5"/>
      <c r="H21" s="5"/>
      <c r="I21" s="23"/>
      <c r="J21" s="5"/>
      <c r="K21" s="5"/>
      <c r="L21" s="23"/>
      <c r="M21" s="5"/>
      <c r="N21" s="5"/>
    </row>
    <row r="22" spans="1:14">
      <c r="A22" s="20"/>
      <c r="B22" s="8"/>
      <c r="C22" s="9"/>
      <c r="D22" s="13"/>
      <c r="E22" s="13"/>
      <c r="F22" s="23"/>
      <c r="G22" s="5"/>
      <c r="H22" s="5"/>
      <c r="I22" s="23"/>
      <c r="J22" s="5"/>
      <c r="K22" s="5"/>
      <c r="L22" s="23"/>
      <c r="M22" s="5"/>
      <c r="N22" s="5"/>
    </row>
    <row r="23" spans="1:14">
      <c r="A23" s="20" t="s">
        <v>86</v>
      </c>
      <c r="B23" s="8" t="s">
        <v>69</v>
      </c>
      <c r="C23" s="9">
        <v>1</v>
      </c>
      <c r="D23" s="13"/>
      <c r="E23" s="13"/>
      <c r="F23" s="23"/>
      <c r="G23" s="5"/>
      <c r="H23" s="5"/>
      <c r="I23" s="23"/>
      <c r="J23" s="5"/>
      <c r="K23" s="5"/>
      <c r="L23" s="23"/>
      <c r="M23" s="5"/>
      <c r="N23" s="5"/>
    </row>
    <row r="24" spans="1:14">
      <c r="A24" s="20"/>
      <c r="B24" s="8"/>
      <c r="C24" s="9"/>
      <c r="D24" s="13"/>
      <c r="E24" s="13"/>
      <c r="F24" s="23"/>
      <c r="G24" s="5"/>
      <c r="H24" s="5"/>
      <c r="I24" s="23"/>
      <c r="J24" s="5"/>
      <c r="K24" s="5"/>
      <c r="L24" s="23"/>
      <c r="M24" s="5"/>
      <c r="N24" s="5"/>
    </row>
    <row r="25" spans="1:14">
      <c r="A25" s="21" t="s">
        <v>87</v>
      </c>
      <c r="B25" s="8"/>
      <c r="C25" s="9"/>
      <c r="D25" s="13"/>
      <c r="E25" s="13"/>
      <c r="F25" s="23"/>
      <c r="G25" s="5"/>
      <c r="H25" s="5"/>
      <c r="I25" s="23"/>
      <c r="J25" s="5"/>
      <c r="K25" s="5"/>
      <c r="L25" s="23"/>
      <c r="M25" s="5"/>
      <c r="N25" s="5"/>
    </row>
    <row r="26" spans="1:14">
      <c r="A26" s="20"/>
      <c r="B26" s="8"/>
      <c r="C26" s="9"/>
      <c r="D26" s="13"/>
      <c r="E26" s="13"/>
      <c r="F26" s="23"/>
      <c r="G26" s="5"/>
      <c r="H26" s="5"/>
      <c r="I26" s="23"/>
      <c r="J26" s="5"/>
      <c r="K26" s="5"/>
      <c r="L26" s="23"/>
      <c r="M26" s="5"/>
      <c r="N26" s="5"/>
    </row>
    <row r="27" spans="1:14">
      <c r="A27" s="21" t="s">
        <v>88</v>
      </c>
      <c r="B27" s="8"/>
      <c r="C27" s="9"/>
      <c r="D27" s="13"/>
      <c r="E27" s="13"/>
      <c r="F27" s="23"/>
      <c r="G27" s="5"/>
      <c r="H27" s="5"/>
      <c r="I27" s="23"/>
      <c r="J27" s="5"/>
      <c r="K27" s="5"/>
      <c r="L27" s="23"/>
      <c r="M27" s="5"/>
      <c r="N27" s="5"/>
    </row>
    <row r="28" spans="1:14">
      <c r="A28" s="20"/>
      <c r="B28" s="8"/>
      <c r="C28" s="9"/>
      <c r="D28" s="13"/>
      <c r="E28" s="13"/>
      <c r="F28" s="23"/>
      <c r="G28" s="5"/>
      <c r="H28" s="5"/>
      <c r="I28" s="23"/>
      <c r="J28" s="5"/>
      <c r="K28" s="5"/>
      <c r="L28" s="23"/>
      <c r="M28" s="5"/>
      <c r="N28" s="5"/>
    </row>
    <row r="29" spans="1:14">
      <c r="A29" s="20" t="s">
        <v>89</v>
      </c>
      <c r="B29" s="8" t="s">
        <v>69</v>
      </c>
      <c r="C29" s="9">
        <v>1</v>
      </c>
      <c r="D29" s="13"/>
      <c r="E29" s="13"/>
      <c r="F29" s="23"/>
      <c r="G29" s="5"/>
      <c r="H29" s="5"/>
      <c r="I29" s="23"/>
      <c r="J29" s="5"/>
      <c r="K29" s="5"/>
      <c r="L29" s="23"/>
      <c r="M29" s="5"/>
      <c r="N29" s="5"/>
    </row>
    <row r="30" spans="1:14">
      <c r="A30" s="20"/>
      <c r="B30" s="8"/>
      <c r="C30" s="7"/>
      <c r="D30" s="13"/>
      <c r="E30" s="13"/>
      <c r="F30" s="23"/>
      <c r="G30" s="5"/>
      <c r="H30" s="5"/>
      <c r="I30" s="23"/>
      <c r="J30" s="5"/>
      <c r="K30" s="5"/>
      <c r="L30" s="23"/>
      <c r="M30" s="5"/>
      <c r="N30" s="5"/>
    </row>
    <row r="31" spans="1:14">
      <c r="A31" s="21" t="s">
        <v>90</v>
      </c>
      <c r="B31" s="10" t="s">
        <v>11</v>
      </c>
      <c r="C31" s="7"/>
      <c r="D31" s="13"/>
      <c r="E31" s="13"/>
      <c r="F31" s="23"/>
      <c r="G31" s="5"/>
      <c r="H31" s="5"/>
      <c r="I31" s="23"/>
      <c r="J31" s="5"/>
      <c r="K31" s="5"/>
      <c r="L31" s="23"/>
      <c r="M31" s="5"/>
      <c r="N31" s="5"/>
    </row>
    <row r="32" spans="1:14">
      <c r="A32" s="20"/>
      <c r="B32" s="8"/>
      <c r="C32" s="7"/>
      <c r="D32" s="13"/>
      <c r="E32" s="13"/>
      <c r="F32" s="23"/>
      <c r="G32" s="5"/>
      <c r="H32" s="5"/>
      <c r="I32" s="23"/>
      <c r="J32" s="5"/>
      <c r="K32" s="5"/>
      <c r="L32" s="23"/>
      <c r="M32" s="5"/>
      <c r="N32" s="5"/>
    </row>
    <row r="33" spans="1:14">
      <c r="A33" s="20" t="s">
        <v>91</v>
      </c>
      <c r="B33" s="8" t="s">
        <v>69</v>
      </c>
      <c r="C33" s="9">
        <v>1</v>
      </c>
      <c r="D33" s="13"/>
      <c r="E33" s="13"/>
      <c r="F33" s="23"/>
      <c r="G33" s="5"/>
      <c r="H33" s="5"/>
      <c r="I33" s="23"/>
      <c r="J33" s="5"/>
      <c r="K33" s="5"/>
      <c r="L33" s="23"/>
      <c r="M33" s="5"/>
      <c r="N33" s="5"/>
    </row>
    <row r="34" spans="1:14">
      <c r="A34" s="20"/>
      <c r="B34" s="8"/>
      <c r="C34" s="9"/>
      <c r="D34" s="13"/>
      <c r="E34" s="13"/>
      <c r="F34" s="23"/>
      <c r="G34" s="5"/>
      <c r="H34" s="5"/>
      <c r="I34" s="23"/>
      <c r="J34" s="5"/>
      <c r="K34" s="5"/>
      <c r="L34" s="23"/>
      <c r="M34" s="5"/>
      <c r="N34" s="5"/>
    </row>
    <row r="35" spans="1:14">
      <c r="A35" s="20" t="s">
        <v>92</v>
      </c>
      <c r="B35" s="8" t="s">
        <v>69</v>
      </c>
      <c r="C35" s="9">
        <v>1</v>
      </c>
      <c r="D35" s="13"/>
      <c r="E35" s="13"/>
      <c r="F35" s="23"/>
      <c r="G35" s="5"/>
      <c r="H35" s="5"/>
      <c r="I35" s="23"/>
      <c r="J35" s="5"/>
      <c r="K35" s="5"/>
      <c r="L35" s="23"/>
      <c r="M35" s="5"/>
      <c r="N35" s="5"/>
    </row>
    <row r="36" spans="1:14">
      <c r="A36" s="20"/>
      <c r="B36" s="8"/>
      <c r="C36" s="9"/>
      <c r="D36" s="13"/>
      <c r="E36" s="13"/>
      <c r="F36" s="23"/>
      <c r="G36" s="5"/>
      <c r="H36" s="5"/>
      <c r="I36" s="23"/>
      <c r="J36" s="5"/>
      <c r="K36" s="5"/>
      <c r="L36" s="23"/>
      <c r="M36" s="5"/>
      <c r="N36" s="5"/>
    </row>
    <row r="37" spans="1:14">
      <c r="A37" s="20" t="s">
        <v>93</v>
      </c>
      <c r="B37" s="8" t="s">
        <v>69</v>
      </c>
      <c r="C37" s="9">
        <v>1</v>
      </c>
      <c r="D37" s="13"/>
      <c r="E37" s="13"/>
      <c r="F37" s="23"/>
      <c r="G37" s="5"/>
      <c r="H37" s="5"/>
      <c r="I37" s="23"/>
      <c r="J37" s="5"/>
      <c r="K37" s="5"/>
      <c r="L37" s="23"/>
      <c r="M37" s="5"/>
      <c r="N37" s="5"/>
    </row>
    <row r="38" spans="1:14">
      <c r="A38" s="20"/>
      <c r="B38" s="8"/>
      <c r="C38" s="9"/>
      <c r="D38" s="13"/>
      <c r="E38" s="13"/>
      <c r="F38" s="23"/>
      <c r="G38" s="5"/>
      <c r="H38" s="5"/>
      <c r="I38" s="23"/>
      <c r="J38" s="5"/>
      <c r="K38" s="5"/>
      <c r="L38" s="23"/>
      <c r="M38" s="5"/>
      <c r="N38" s="5"/>
    </row>
    <row r="39" spans="1:14">
      <c r="A39" s="20" t="s">
        <v>94</v>
      </c>
      <c r="B39" s="8" t="s">
        <v>69</v>
      </c>
      <c r="C39" s="9">
        <v>1</v>
      </c>
      <c r="D39" s="13"/>
      <c r="E39" s="13"/>
      <c r="F39" s="23"/>
      <c r="G39" s="5"/>
      <c r="H39" s="5"/>
      <c r="I39" s="23"/>
      <c r="J39" s="5"/>
      <c r="K39" s="5"/>
      <c r="L39" s="23"/>
      <c r="M39" s="5"/>
      <c r="N39" s="5"/>
    </row>
    <row r="40" spans="1:14">
      <c r="A40" s="20" t="s">
        <v>95</v>
      </c>
      <c r="B40" s="8"/>
      <c r="C40" s="9"/>
      <c r="D40" s="13"/>
      <c r="E40" s="13"/>
      <c r="F40" s="23"/>
      <c r="G40" s="5"/>
      <c r="H40" s="5"/>
      <c r="I40" s="23"/>
      <c r="J40" s="5"/>
      <c r="K40" s="5"/>
      <c r="L40" s="23"/>
      <c r="M40" s="5"/>
      <c r="N40" s="5"/>
    </row>
    <row r="41" spans="1:14">
      <c r="A41" s="20" t="s">
        <v>96</v>
      </c>
      <c r="B41" s="8"/>
      <c r="C41" s="9"/>
      <c r="D41" s="13"/>
      <c r="E41" s="13"/>
      <c r="F41" s="23"/>
      <c r="G41" s="5"/>
      <c r="H41" s="5"/>
      <c r="I41" s="23"/>
      <c r="J41" s="5"/>
      <c r="K41" s="5"/>
      <c r="L41" s="23"/>
      <c r="M41" s="5"/>
      <c r="N41" s="5"/>
    </row>
    <row r="42" spans="1:14">
      <c r="A42" s="20"/>
      <c r="B42" s="8"/>
      <c r="C42" s="9"/>
      <c r="D42" s="13"/>
      <c r="E42" s="13"/>
      <c r="F42" s="23"/>
      <c r="G42" s="5"/>
      <c r="H42" s="5"/>
      <c r="I42" s="23"/>
      <c r="J42" s="5"/>
      <c r="K42" s="5"/>
      <c r="L42" s="23"/>
      <c r="M42" s="5"/>
      <c r="N42" s="5"/>
    </row>
    <row r="43" spans="1:14">
      <c r="A43" s="20" t="s">
        <v>97</v>
      </c>
      <c r="B43" s="8" t="s">
        <v>69</v>
      </c>
      <c r="C43" s="9">
        <v>1</v>
      </c>
      <c r="D43" s="13"/>
      <c r="E43" s="13"/>
      <c r="F43" s="23"/>
      <c r="G43" s="5"/>
      <c r="H43" s="5"/>
      <c r="I43" s="23"/>
      <c r="J43" s="5"/>
      <c r="K43" s="5"/>
      <c r="L43" s="23"/>
      <c r="M43" s="5"/>
      <c r="N43" s="5"/>
    </row>
    <row r="44" spans="1:14">
      <c r="A44" s="20"/>
      <c r="B44" s="8"/>
      <c r="C44" s="9"/>
      <c r="D44" s="13"/>
      <c r="E44" s="13"/>
      <c r="F44" s="23"/>
      <c r="G44" s="5"/>
      <c r="H44" s="5"/>
      <c r="I44" s="23"/>
      <c r="J44" s="5"/>
      <c r="K44" s="5"/>
      <c r="L44" s="23"/>
      <c r="M44" s="5"/>
      <c r="N44" s="5"/>
    </row>
    <row r="45" spans="1:14">
      <c r="A45" s="20" t="s">
        <v>98</v>
      </c>
      <c r="B45" s="8" t="s">
        <v>69</v>
      </c>
      <c r="C45" s="9">
        <v>1</v>
      </c>
      <c r="D45" s="13"/>
      <c r="E45" s="13"/>
      <c r="F45" s="23"/>
      <c r="G45" s="5"/>
      <c r="H45" s="5"/>
      <c r="I45" s="23"/>
      <c r="J45" s="5"/>
      <c r="K45" s="5"/>
      <c r="L45" s="23"/>
      <c r="M45" s="5"/>
      <c r="N45" s="5"/>
    </row>
    <row r="46" spans="1:14">
      <c r="A46" s="20"/>
      <c r="B46" s="8"/>
      <c r="C46" s="9"/>
      <c r="D46" s="13"/>
      <c r="E46" s="13"/>
      <c r="F46" s="23"/>
      <c r="G46" s="5"/>
      <c r="H46" s="5"/>
      <c r="I46" s="23"/>
      <c r="J46" s="5"/>
      <c r="K46" s="5"/>
      <c r="L46" s="23"/>
      <c r="M46" s="5"/>
      <c r="N46" s="5"/>
    </row>
    <row r="47" spans="1:14">
      <c r="A47" s="20" t="s">
        <v>99</v>
      </c>
      <c r="B47" s="8" t="s">
        <v>69</v>
      </c>
      <c r="C47" s="9">
        <v>1</v>
      </c>
      <c r="D47" s="13"/>
      <c r="E47" s="13"/>
      <c r="F47" s="23"/>
      <c r="G47" s="5"/>
      <c r="H47" s="5"/>
      <c r="I47" s="23"/>
      <c r="J47" s="5"/>
      <c r="K47" s="5"/>
      <c r="L47" s="23"/>
      <c r="M47" s="5"/>
      <c r="N47" s="5"/>
    </row>
    <row r="48" spans="1:14">
      <c r="A48" s="20"/>
      <c r="B48" s="8"/>
      <c r="C48" s="9"/>
      <c r="D48" s="13"/>
      <c r="E48" s="13"/>
      <c r="F48" s="23"/>
      <c r="G48" s="5"/>
      <c r="H48" s="5"/>
      <c r="I48" s="23"/>
      <c r="J48" s="5"/>
      <c r="K48" s="5"/>
      <c r="L48" s="23"/>
      <c r="M48" s="5"/>
      <c r="N48" s="5"/>
    </row>
    <row r="49" spans="1:14">
      <c r="A49" s="20" t="s">
        <v>100</v>
      </c>
      <c r="B49" s="8" t="s">
        <v>69</v>
      </c>
      <c r="C49" s="9">
        <v>1</v>
      </c>
      <c r="D49" s="13"/>
      <c r="E49" s="13"/>
      <c r="F49" s="23"/>
      <c r="G49" s="5"/>
      <c r="H49" s="5"/>
      <c r="I49" s="23"/>
      <c r="J49" s="5"/>
      <c r="K49" s="5"/>
      <c r="L49" s="23"/>
      <c r="M49" s="5"/>
      <c r="N49" s="5"/>
    </row>
    <row r="50" spans="1:14">
      <c r="A50" s="20"/>
      <c r="B50" s="8"/>
      <c r="C50" s="9"/>
      <c r="D50" s="13"/>
      <c r="E50" s="13"/>
      <c r="F50" s="23"/>
      <c r="G50" s="5"/>
      <c r="H50" s="5"/>
      <c r="I50" s="23"/>
      <c r="J50" s="5"/>
      <c r="K50" s="5"/>
      <c r="L50" s="23"/>
      <c r="M50" s="5"/>
      <c r="N50" s="5"/>
    </row>
    <row r="51" spans="1:14">
      <c r="A51" s="20" t="s">
        <v>101</v>
      </c>
      <c r="B51" s="8" t="s">
        <v>69</v>
      </c>
      <c r="C51" s="9">
        <v>1</v>
      </c>
      <c r="D51" s="13"/>
      <c r="E51" s="13"/>
      <c r="F51" s="23"/>
      <c r="G51" s="5"/>
      <c r="H51" s="5"/>
      <c r="I51" s="23"/>
      <c r="J51" s="5"/>
      <c r="K51" s="5"/>
      <c r="L51" s="23"/>
      <c r="M51" s="5"/>
      <c r="N51" s="5"/>
    </row>
    <row r="52" spans="1:14">
      <c r="A52" s="20"/>
      <c r="B52" s="8"/>
      <c r="C52" s="9"/>
      <c r="D52" s="13"/>
      <c r="E52" s="13"/>
      <c r="F52" s="23"/>
      <c r="G52" s="5"/>
      <c r="H52" s="5"/>
      <c r="I52" s="23"/>
      <c r="J52" s="5"/>
      <c r="K52" s="5"/>
      <c r="L52" s="23"/>
      <c r="M52" s="5"/>
      <c r="N52" s="5"/>
    </row>
    <row r="53" spans="1:14">
      <c r="A53" s="20" t="s">
        <v>102</v>
      </c>
      <c r="B53" s="8" t="s">
        <v>69</v>
      </c>
      <c r="C53" s="9">
        <v>1</v>
      </c>
      <c r="D53" s="13"/>
      <c r="E53" s="13"/>
      <c r="F53" s="23"/>
      <c r="G53" s="5"/>
      <c r="H53" s="5"/>
      <c r="I53" s="23"/>
      <c r="J53" s="5"/>
      <c r="K53" s="5"/>
      <c r="L53" s="23"/>
      <c r="M53" s="5"/>
      <c r="N53" s="5"/>
    </row>
    <row r="54" spans="1:14">
      <c r="A54" s="20"/>
      <c r="B54" s="8"/>
      <c r="C54" s="9"/>
      <c r="D54" s="13"/>
      <c r="E54" s="13"/>
      <c r="F54" s="23"/>
      <c r="G54" s="5"/>
      <c r="H54" s="5"/>
      <c r="I54" s="23"/>
      <c r="J54" s="5"/>
      <c r="K54" s="5"/>
      <c r="L54" s="23"/>
      <c r="M54" s="5"/>
      <c r="N54" s="5"/>
    </row>
    <row r="55" spans="1:14">
      <c r="A55" s="20" t="s">
        <v>103</v>
      </c>
      <c r="B55" s="8" t="s">
        <v>69</v>
      </c>
      <c r="C55" s="9">
        <v>1</v>
      </c>
      <c r="D55" s="13"/>
      <c r="E55" s="13"/>
      <c r="F55" s="23"/>
      <c r="G55" s="5"/>
      <c r="H55" s="5"/>
      <c r="I55" s="23"/>
      <c r="J55" s="5"/>
      <c r="K55" s="5"/>
      <c r="L55" s="23"/>
      <c r="M55" s="5"/>
      <c r="N55" s="5"/>
    </row>
    <row r="56" spans="1:14">
      <c r="A56" s="20"/>
      <c r="B56" s="8"/>
      <c r="C56" s="9"/>
      <c r="D56" s="13"/>
      <c r="E56" s="13"/>
      <c r="F56" s="23"/>
      <c r="G56" s="5"/>
      <c r="H56" s="5"/>
      <c r="I56" s="23"/>
      <c r="J56" s="5"/>
      <c r="K56" s="5"/>
      <c r="L56" s="23"/>
      <c r="M56" s="5"/>
      <c r="N56" s="5"/>
    </row>
    <row r="57" spans="1:14">
      <c r="A57" s="20" t="s">
        <v>104</v>
      </c>
      <c r="B57" s="8" t="s">
        <v>69</v>
      </c>
      <c r="C57" s="9">
        <v>1</v>
      </c>
      <c r="D57" s="13"/>
      <c r="E57" s="13"/>
      <c r="F57" s="23"/>
      <c r="G57" s="5"/>
      <c r="H57" s="5"/>
      <c r="I57" s="23"/>
      <c r="J57" s="5"/>
      <c r="K57" s="5"/>
      <c r="L57" s="23"/>
      <c r="M57" s="5"/>
      <c r="N57" s="5"/>
    </row>
    <row r="58" spans="1:14">
      <c r="A58" s="20"/>
      <c r="B58" s="8"/>
      <c r="C58" s="9"/>
      <c r="D58" s="13"/>
      <c r="E58" s="13"/>
      <c r="F58" s="23"/>
      <c r="G58" s="5"/>
      <c r="H58" s="5"/>
      <c r="I58" s="23"/>
      <c r="J58" s="5"/>
      <c r="K58" s="5"/>
      <c r="L58" s="23"/>
      <c r="M58" s="5"/>
      <c r="N58" s="5"/>
    </row>
    <row r="59" spans="1:14">
      <c r="A59" s="20" t="s">
        <v>105</v>
      </c>
      <c r="B59" s="8" t="s">
        <v>69</v>
      </c>
      <c r="C59" s="9">
        <v>1</v>
      </c>
      <c r="D59" s="13"/>
      <c r="E59" s="13"/>
      <c r="F59" s="23"/>
      <c r="G59" s="5"/>
      <c r="H59" s="5"/>
      <c r="I59" s="23"/>
      <c r="J59" s="5"/>
      <c r="K59" s="5"/>
      <c r="L59" s="23"/>
      <c r="M59" s="5"/>
      <c r="N59" s="5"/>
    </row>
    <row r="60" spans="1:14">
      <c r="A60" s="20"/>
      <c r="B60" s="8"/>
      <c r="C60" s="9"/>
      <c r="D60" s="13"/>
      <c r="E60" s="13"/>
      <c r="F60" s="23"/>
      <c r="G60" s="5"/>
      <c r="H60" s="5"/>
      <c r="I60" s="23"/>
      <c r="J60" s="5"/>
      <c r="K60" s="5"/>
      <c r="L60" s="23"/>
      <c r="M60" s="5"/>
      <c r="N60" s="5"/>
    </row>
    <row r="61" spans="1:14">
      <c r="A61" s="21" t="s">
        <v>106</v>
      </c>
      <c r="B61" s="8"/>
      <c r="C61" s="9"/>
      <c r="D61" s="13"/>
      <c r="E61" s="13"/>
      <c r="F61" s="23"/>
      <c r="G61" s="5"/>
      <c r="H61" s="5"/>
      <c r="I61" s="23"/>
      <c r="J61" s="5"/>
      <c r="K61" s="5"/>
      <c r="L61" s="23"/>
      <c r="M61" s="5"/>
      <c r="N61" s="5"/>
    </row>
    <row r="62" spans="1:14">
      <c r="A62" s="20"/>
      <c r="B62" s="8"/>
      <c r="C62" s="9"/>
      <c r="D62" s="13"/>
      <c r="E62" s="13"/>
      <c r="F62" s="23"/>
      <c r="G62" s="5"/>
      <c r="H62" s="5"/>
      <c r="I62" s="23"/>
      <c r="J62" s="5"/>
      <c r="K62" s="5"/>
      <c r="L62" s="23"/>
      <c r="M62" s="5"/>
      <c r="N62" s="5"/>
    </row>
    <row r="63" spans="1:14">
      <c r="A63" s="20" t="s">
        <v>107</v>
      </c>
      <c r="B63" s="8" t="s">
        <v>69</v>
      </c>
      <c r="C63" s="9">
        <v>1</v>
      </c>
      <c r="D63" s="13"/>
      <c r="E63" s="13"/>
      <c r="F63" s="23"/>
      <c r="G63" s="5"/>
      <c r="H63" s="5"/>
      <c r="I63" s="23"/>
      <c r="J63" s="5"/>
      <c r="K63" s="5"/>
      <c r="L63" s="23"/>
      <c r="M63" s="5"/>
      <c r="N63" s="5"/>
    </row>
    <row r="64" spans="1:14">
      <c r="A64" s="20"/>
      <c r="B64" s="8"/>
      <c r="C64" s="9"/>
      <c r="D64" s="13"/>
      <c r="E64" s="13"/>
      <c r="F64" s="23"/>
      <c r="G64" s="5"/>
      <c r="H64" s="5"/>
      <c r="I64" s="23"/>
      <c r="J64" s="5"/>
      <c r="K64" s="5"/>
      <c r="L64" s="23"/>
      <c r="M64" s="5"/>
      <c r="N64" s="5"/>
    </row>
    <row r="65" spans="1:14">
      <c r="A65" s="20" t="s">
        <v>108</v>
      </c>
      <c r="B65" s="8" t="s">
        <v>69</v>
      </c>
      <c r="C65" s="9">
        <v>1</v>
      </c>
      <c r="D65" s="13"/>
      <c r="E65" s="13"/>
      <c r="F65" s="23"/>
      <c r="G65" s="5"/>
      <c r="H65" s="5"/>
      <c r="I65" s="23"/>
      <c r="J65" s="5"/>
      <c r="K65" s="5"/>
      <c r="L65" s="23"/>
      <c r="M65" s="5"/>
      <c r="N65" s="5"/>
    </row>
    <row r="66" spans="1:14">
      <c r="A66" s="20"/>
      <c r="B66" s="8"/>
      <c r="C66" s="9"/>
      <c r="D66" s="13"/>
      <c r="E66" s="13"/>
      <c r="F66" s="23"/>
      <c r="G66" s="5"/>
      <c r="H66" s="5"/>
      <c r="I66" s="23"/>
      <c r="J66" s="5"/>
      <c r="K66" s="5"/>
      <c r="L66" s="23"/>
      <c r="M66" s="5"/>
      <c r="N66" s="5"/>
    </row>
    <row r="67" spans="1:14">
      <c r="A67" s="20" t="s">
        <v>109</v>
      </c>
      <c r="B67" s="8" t="s">
        <v>69</v>
      </c>
      <c r="C67" s="9">
        <v>1</v>
      </c>
      <c r="D67" s="13"/>
      <c r="E67" s="13"/>
      <c r="F67" s="23"/>
      <c r="G67" s="5"/>
      <c r="H67" s="5"/>
      <c r="I67" s="23"/>
      <c r="J67" s="5"/>
      <c r="K67" s="5"/>
      <c r="L67" s="23"/>
      <c r="M67" s="5"/>
      <c r="N67" s="5"/>
    </row>
    <row r="68" spans="1:14">
      <c r="A68" s="20"/>
      <c r="B68" s="8"/>
      <c r="C68" s="9"/>
      <c r="D68" s="13"/>
      <c r="E68" s="13"/>
      <c r="F68" s="23"/>
      <c r="G68" s="5"/>
      <c r="H68" s="5"/>
      <c r="I68" s="23"/>
      <c r="J68" s="5"/>
      <c r="K68" s="5"/>
      <c r="L68" s="23"/>
      <c r="M68" s="5"/>
      <c r="N68" s="5"/>
    </row>
    <row r="69" spans="1:14">
      <c r="A69" s="20" t="s">
        <v>110</v>
      </c>
      <c r="B69" s="8" t="s">
        <v>69</v>
      </c>
      <c r="C69" s="9">
        <v>1</v>
      </c>
      <c r="D69" s="13"/>
      <c r="E69" s="13"/>
      <c r="F69" s="23"/>
      <c r="G69" s="5"/>
      <c r="H69" s="5"/>
      <c r="I69" s="23"/>
      <c r="J69" s="5"/>
      <c r="K69" s="5"/>
      <c r="L69" s="23"/>
      <c r="M69" s="5"/>
      <c r="N69" s="5"/>
    </row>
    <row r="70" spans="1:14">
      <c r="A70" s="20"/>
      <c r="B70" s="8"/>
      <c r="C70" s="9"/>
      <c r="D70" s="13"/>
      <c r="E70" s="13"/>
      <c r="F70" s="23"/>
      <c r="G70" s="5"/>
      <c r="H70" s="5"/>
      <c r="I70" s="23"/>
      <c r="J70" s="5"/>
      <c r="K70" s="5"/>
      <c r="L70" s="23"/>
      <c r="M70" s="5"/>
      <c r="N70" s="5"/>
    </row>
    <row r="71" spans="1:14">
      <c r="A71" s="20" t="s">
        <v>111</v>
      </c>
      <c r="B71" s="8" t="s">
        <v>69</v>
      </c>
      <c r="C71" s="9">
        <v>1</v>
      </c>
      <c r="D71" s="13"/>
      <c r="E71" s="13"/>
      <c r="F71" s="23"/>
      <c r="G71" s="5"/>
      <c r="H71" s="5"/>
      <c r="I71" s="23"/>
      <c r="J71" s="5"/>
      <c r="K71" s="5"/>
      <c r="L71" s="23"/>
      <c r="M71" s="5"/>
      <c r="N71" s="5"/>
    </row>
    <row r="72" spans="1:14">
      <c r="A72" s="20"/>
      <c r="B72" s="8"/>
      <c r="C72" s="9"/>
      <c r="D72" s="13"/>
      <c r="E72" s="13"/>
      <c r="F72" s="23"/>
      <c r="G72" s="5"/>
      <c r="H72" s="5"/>
      <c r="I72" s="23"/>
      <c r="J72" s="5"/>
      <c r="K72" s="5"/>
      <c r="L72" s="23"/>
      <c r="M72" s="5"/>
      <c r="N72" s="5"/>
    </row>
    <row r="73" spans="1:14">
      <c r="A73" s="20" t="s">
        <v>112</v>
      </c>
      <c r="B73" s="8" t="s">
        <v>69</v>
      </c>
      <c r="C73" s="9">
        <v>1</v>
      </c>
      <c r="D73" s="13"/>
      <c r="E73" s="13"/>
      <c r="F73" s="23"/>
      <c r="G73" s="5"/>
      <c r="H73" s="5"/>
      <c r="I73" s="23"/>
      <c r="J73" s="5"/>
      <c r="K73" s="5"/>
      <c r="L73" s="23"/>
      <c r="M73" s="5"/>
      <c r="N73" s="5"/>
    </row>
    <row r="74" spans="1:14">
      <c r="A74" s="20"/>
      <c r="B74" s="8"/>
      <c r="C74" s="9"/>
      <c r="D74" s="13"/>
      <c r="E74" s="13"/>
      <c r="F74" s="23"/>
      <c r="G74" s="5"/>
      <c r="H74" s="5"/>
      <c r="I74" s="23"/>
      <c r="J74" s="5"/>
      <c r="K74" s="5"/>
      <c r="L74" s="23"/>
      <c r="M74" s="5"/>
      <c r="N74" s="5"/>
    </row>
    <row r="75" spans="1:14">
      <c r="A75" s="20" t="s">
        <v>113</v>
      </c>
      <c r="B75" s="8" t="s">
        <v>69</v>
      </c>
      <c r="C75" s="9">
        <v>1</v>
      </c>
      <c r="D75" s="13"/>
      <c r="E75" s="13"/>
      <c r="F75" s="23"/>
      <c r="G75" s="5"/>
      <c r="H75" s="5"/>
      <c r="I75" s="23"/>
      <c r="J75" s="5"/>
      <c r="K75" s="5"/>
      <c r="L75" s="23"/>
      <c r="M75" s="5"/>
      <c r="N75" s="5"/>
    </row>
    <row r="76" spans="1:14">
      <c r="A76" s="20"/>
      <c r="B76" s="8"/>
      <c r="C76" s="9"/>
      <c r="D76" s="13"/>
      <c r="E76" s="13"/>
      <c r="F76" s="23"/>
      <c r="G76" s="5"/>
      <c r="H76" s="5"/>
      <c r="I76" s="23"/>
      <c r="J76" s="5"/>
      <c r="K76" s="5"/>
      <c r="L76" s="23"/>
      <c r="M76" s="5"/>
      <c r="N76" s="5"/>
    </row>
    <row r="77" spans="1:14">
      <c r="A77" s="20" t="s">
        <v>114</v>
      </c>
      <c r="B77" s="8" t="s">
        <v>69</v>
      </c>
      <c r="C77" s="9">
        <v>1</v>
      </c>
      <c r="D77" s="13"/>
      <c r="E77" s="13"/>
      <c r="F77" s="23"/>
      <c r="G77" s="5"/>
      <c r="H77" s="5"/>
      <c r="I77" s="23"/>
      <c r="J77" s="5"/>
      <c r="K77" s="5"/>
      <c r="L77" s="23"/>
      <c r="M77" s="5"/>
      <c r="N77" s="5"/>
    </row>
    <row r="78" spans="1:14">
      <c r="A78" s="20"/>
      <c r="B78" s="8"/>
      <c r="C78" s="9"/>
      <c r="D78" s="13"/>
      <c r="E78" s="13"/>
      <c r="F78" s="23"/>
      <c r="G78" s="5"/>
      <c r="H78" s="5"/>
      <c r="I78" s="23"/>
      <c r="J78" s="5"/>
      <c r="K78" s="5"/>
      <c r="L78" s="23"/>
      <c r="M78" s="5"/>
      <c r="N78" s="5"/>
    </row>
    <row r="79" spans="1:14">
      <c r="A79" s="20" t="s">
        <v>115</v>
      </c>
      <c r="B79" s="8" t="s">
        <v>69</v>
      </c>
      <c r="C79" s="9">
        <v>1</v>
      </c>
      <c r="D79" s="13"/>
      <c r="E79" s="13"/>
      <c r="F79" s="23"/>
      <c r="G79" s="5"/>
      <c r="H79" s="5"/>
      <c r="I79" s="23"/>
      <c r="J79" s="5"/>
      <c r="K79" s="5"/>
      <c r="L79" s="23"/>
      <c r="M79" s="5"/>
      <c r="N79" s="5"/>
    </row>
    <row r="80" spans="1:14">
      <c r="A80" s="20"/>
      <c r="B80" s="8"/>
      <c r="C80" s="9"/>
      <c r="D80" s="13"/>
      <c r="E80" s="13"/>
      <c r="F80" s="23"/>
      <c r="G80" s="5"/>
      <c r="H80" s="5"/>
      <c r="I80" s="23"/>
      <c r="J80" s="5"/>
      <c r="K80" s="5"/>
      <c r="L80" s="23"/>
      <c r="M80" s="5"/>
      <c r="N80" s="5"/>
    </row>
    <row r="81" spans="1:14">
      <c r="A81" s="20" t="s">
        <v>116</v>
      </c>
      <c r="B81" s="8" t="s">
        <v>69</v>
      </c>
      <c r="C81" s="9">
        <v>1</v>
      </c>
      <c r="D81" s="13"/>
      <c r="E81" s="13"/>
      <c r="F81" s="23"/>
      <c r="G81" s="5"/>
      <c r="H81" s="5"/>
      <c r="I81" s="23"/>
      <c r="J81" s="5"/>
      <c r="K81" s="5"/>
      <c r="L81" s="23"/>
      <c r="M81" s="5"/>
      <c r="N81" s="5"/>
    </row>
    <row r="82" spans="1:14">
      <c r="A82" s="20"/>
      <c r="B82" s="8"/>
      <c r="C82" s="9"/>
      <c r="D82" s="13"/>
      <c r="E82" s="13"/>
      <c r="F82" s="23"/>
      <c r="G82" s="5"/>
      <c r="H82" s="5"/>
      <c r="I82" s="23"/>
      <c r="J82" s="5"/>
      <c r="K82" s="5"/>
      <c r="L82" s="23"/>
      <c r="M82" s="5"/>
      <c r="N82" s="5"/>
    </row>
    <row r="83" spans="1:14">
      <c r="A83" s="20" t="s">
        <v>117</v>
      </c>
      <c r="B83" s="8" t="s">
        <v>69</v>
      </c>
      <c r="C83" s="9">
        <v>1</v>
      </c>
      <c r="D83" s="13"/>
      <c r="E83" s="13"/>
      <c r="F83" s="23"/>
      <c r="G83" s="5"/>
      <c r="H83" s="5"/>
      <c r="I83" s="23"/>
      <c r="J83" s="5"/>
      <c r="K83" s="5"/>
      <c r="L83" s="23"/>
      <c r="M83" s="5"/>
      <c r="N83" s="5"/>
    </row>
    <row r="84" spans="1:14">
      <c r="A84" s="20"/>
      <c r="B84" s="8"/>
      <c r="C84" s="9"/>
      <c r="D84" s="13"/>
      <c r="E84" s="13"/>
      <c r="F84" s="23"/>
      <c r="G84" s="5"/>
      <c r="H84" s="5"/>
      <c r="I84" s="23"/>
      <c r="J84" s="5"/>
      <c r="K84" s="5"/>
      <c r="L84" s="23"/>
      <c r="M84" s="5"/>
      <c r="N84" s="5"/>
    </row>
    <row r="85" spans="1:14">
      <c r="A85" s="20" t="s">
        <v>118</v>
      </c>
      <c r="B85" s="8" t="s">
        <v>69</v>
      </c>
      <c r="C85" s="9">
        <v>1</v>
      </c>
      <c r="D85" s="13"/>
      <c r="E85" s="13"/>
      <c r="F85" s="23"/>
      <c r="G85" s="5"/>
      <c r="H85" s="5"/>
      <c r="I85" s="23"/>
      <c r="J85" s="5"/>
      <c r="K85" s="5"/>
      <c r="L85" s="23"/>
      <c r="M85" s="5"/>
      <c r="N85" s="5"/>
    </row>
    <row r="86" spans="1:14">
      <c r="A86" s="20"/>
      <c r="B86" s="8"/>
      <c r="C86" s="9"/>
      <c r="D86" s="13"/>
      <c r="E86" s="13"/>
      <c r="F86" s="23"/>
      <c r="G86" s="5"/>
      <c r="H86" s="5"/>
      <c r="I86" s="23"/>
      <c r="J86" s="5"/>
      <c r="K86" s="5"/>
      <c r="L86" s="23"/>
      <c r="M86" s="5"/>
      <c r="N86" s="5"/>
    </row>
    <row r="87" spans="1:14">
      <c r="A87" s="20" t="s">
        <v>119</v>
      </c>
      <c r="B87" s="8" t="s">
        <v>69</v>
      </c>
      <c r="C87" s="9">
        <v>1</v>
      </c>
      <c r="D87" s="13"/>
      <c r="E87" s="13"/>
      <c r="F87" s="23"/>
      <c r="G87" s="5"/>
      <c r="H87" s="5"/>
      <c r="I87" s="23"/>
      <c r="J87" s="5"/>
      <c r="K87" s="5"/>
      <c r="L87" s="23"/>
      <c r="M87" s="5"/>
      <c r="N87" s="5"/>
    </row>
    <row r="88" spans="1:14">
      <c r="A88" s="20" t="s">
        <v>120</v>
      </c>
      <c r="B88" s="8"/>
      <c r="C88" s="9"/>
      <c r="D88" s="13"/>
      <c r="E88" s="13"/>
      <c r="F88" s="23"/>
      <c r="G88" s="5"/>
      <c r="H88" s="5"/>
      <c r="I88" s="23"/>
      <c r="J88" s="5"/>
      <c r="K88" s="5"/>
      <c r="L88" s="23"/>
      <c r="M88" s="5"/>
      <c r="N88" s="5"/>
    </row>
    <row r="89" spans="1:14">
      <c r="A89" s="20"/>
      <c r="B89" s="8"/>
      <c r="C89" s="9"/>
      <c r="D89" s="13"/>
      <c r="E89" s="13"/>
      <c r="F89" s="23"/>
      <c r="G89" s="5"/>
      <c r="H89" s="5"/>
      <c r="I89" s="23"/>
      <c r="J89" s="5"/>
      <c r="K89" s="5"/>
      <c r="L89" s="23"/>
      <c r="M89" s="5"/>
      <c r="N89" s="5"/>
    </row>
    <row r="90" spans="1:14">
      <c r="A90" s="20" t="s">
        <v>121</v>
      </c>
      <c r="B90" s="8" t="s">
        <v>69</v>
      </c>
      <c r="C90" s="9">
        <v>1</v>
      </c>
      <c r="D90" s="13"/>
      <c r="E90" s="13"/>
      <c r="F90" s="23"/>
      <c r="G90" s="5"/>
      <c r="H90" s="5"/>
      <c r="I90" s="23"/>
      <c r="J90" s="5"/>
      <c r="K90" s="5"/>
      <c r="L90" s="23"/>
      <c r="M90" s="5"/>
      <c r="N90" s="5"/>
    </row>
    <row r="91" spans="1:14">
      <c r="A91" s="20"/>
      <c r="B91" s="8"/>
      <c r="C91" s="9"/>
      <c r="D91" s="13"/>
      <c r="E91" s="13"/>
      <c r="F91" s="23"/>
      <c r="G91" s="5"/>
      <c r="H91" s="5"/>
      <c r="I91" s="23"/>
      <c r="J91" s="5"/>
      <c r="K91" s="5"/>
      <c r="L91" s="23"/>
      <c r="M91" s="5"/>
      <c r="N91" s="5"/>
    </row>
    <row r="92" spans="1:14">
      <c r="A92" s="20" t="s">
        <v>122</v>
      </c>
      <c r="B92" s="8" t="s">
        <v>69</v>
      </c>
      <c r="C92" s="9">
        <v>1</v>
      </c>
      <c r="D92" s="13"/>
      <c r="E92" s="13"/>
      <c r="F92" s="23"/>
      <c r="G92" s="5"/>
      <c r="H92" s="5"/>
      <c r="I92" s="23"/>
      <c r="J92" s="5"/>
      <c r="K92" s="5"/>
      <c r="L92" s="23"/>
      <c r="M92" s="5"/>
      <c r="N92" s="5"/>
    </row>
    <row r="93" spans="1:14">
      <c r="A93" s="20"/>
      <c r="B93" s="8"/>
      <c r="C93" s="9"/>
      <c r="D93" s="13"/>
      <c r="E93" s="13"/>
      <c r="F93" s="23"/>
      <c r="G93" s="5"/>
      <c r="H93" s="5"/>
      <c r="I93" s="23"/>
      <c r="J93" s="5"/>
      <c r="K93" s="5"/>
      <c r="L93" s="23"/>
      <c r="M93" s="5"/>
      <c r="N93" s="5"/>
    </row>
    <row r="94" spans="1:14">
      <c r="A94" s="22" t="s">
        <v>123</v>
      </c>
      <c r="B94" s="10"/>
      <c r="C94" s="9"/>
      <c r="D94" s="13"/>
      <c r="E94" s="13"/>
      <c r="F94" s="23"/>
      <c r="G94" s="5"/>
      <c r="H94" s="5"/>
      <c r="I94" s="23"/>
      <c r="J94" s="5"/>
      <c r="K94" s="5"/>
      <c r="L94" s="23"/>
      <c r="M94" s="5"/>
      <c r="N94" s="5"/>
    </row>
    <row r="95" spans="1:14">
      <c r="A95" s="20"/>
      <c r="B95" s="8"/>
      <c r="C95" s="9"/>
      <c r="D95" s="13"/>
      <c r="E95" s="13"/>
      <c r="F95" s="23"/>
      <c r="G95" s="5"/>
      <c r="H95" s="5"/>
      <c r="I95" s="23"/>
      <c r="J95" s="5"/>
      <c r="K95" s="5"/>
      <c r="L95" s="23"/>
      <c r="M95" s="5"/>
      <c r="N95" s="5"/>
    </row>
    <row r="96" spans="1:14">
      <c r="A96" s="21" t="s">
        <v>82</v>
      </c>
      <c r="B96" s="8"/>
      <c r="C96" s="9"/>
      <c r="D96" s="13"/>
      <c r="E96" s="13"/>
      <c r="F96" s="23"/>
      <c r="G96" s="5"/>
      <c r="H96" s="5"/>
      <c r="I96" s="23"/>
      <c r="J96" s="5"/>
      <c r="K96" s="5"/>
      <c r="L96" s="23"/>
      <c r="M96" s="5"/>
      <c r="N96" s="5"/>
    </row>
    <row r="97" spans="1:14">
      <c r="A97" s="20"/>
      <c r="B97" s="8"/>
      <c r="C97" s="9"/>
      <c r="D97" s="13"/>
      <c r="E97" s="13"/>
      <c r="F97" s="23"/>
      <c r="G97" s="5"/>
      <c r="H97" s="5"/>
      <c r="I97" s="23"/>
      <c r="J97" s="5"/>
      <c r="K97" s="5"/>
      <c r="L97" s="23"/>
      <c r="M97" s="5"/>
      <c r="N97" s="5"/>
    </row>
    <row r="98" spans="1:14">
      <c r="A98" s="20" t="s">
        <v>83</v>
      </c>
      <c r="B98" s="8" t="s">
        <v>69</v>
      </c>
      <c r="C98" s="9">
        <v>1</v>
      </c>
      <c r="D98" s="13"/>
      <c r="E98" s="13"/>
      <c r="F98" s="23"/>
      <c r="G98" s="5"/>
      <c r="H98" s="5"/>
      <c r="I98" s="23"/>
      <c r="J98" s="5"/>
      <c r="K98" s="5"/>
      <c r="L98" s="23"/>
      <c r="M98" s="5"/>
      <c r="N98" s="5"/>
    </row>
    <row r="99" spans="1:14">
      <c r="A99" s="20"/>
      <c r="B99" s="8"/>
      <c r="C99" s="9"/>
      <c r="D99" s="13"/>
      <c r="E99" s="13"/>
      <c r="F99" s="23"/>
      <c r="G99" s="5"/>
      <c r="H99" s="5"/>
      <c r="I99" s="23"/>
      <c r="J99" s="5"/>
      <c r="K99" s="5"/>
      <c r="L99" s="23"/>
      <c r="M99" s="5"/>
      <c r="N99" s="5"/>
    </row>
    <row r="100" spans="1:14">
      <c r="A100" s="20" t="s">
        <v>84</v>
      </c>
      <c r="B100" s="8" t="s">
        <v>69</v>
      </c>
      <c r="C100" s="9">
        <v>1</v>
      </c>
      <c r="D100" s="13"/>
      <c r="E100" s="13"/>
      <c r="F100" s="23"/>
      <c r="G100" s="5"/>
      <c r="H100" s="5"/>
      <c r="I100" s="23"/>
      <c r="J100" s="5"/>
      <c r="K100" s="5"/>
      <c r="L100" s="23"/>
      <c r="M100" s="5"/>
      <c r="N100" s="5"/>
    </row>
    <row r="101" spans="1:14">
      <c r="A101" s="20"/>
      <c r="B101" s="8"/>
      <c r="C101" s="9"/>
      <c r="D101" s="13"/>
      <c r="E101" s="13"/>
      <c r="F101" s="23"/>
      <c r="G101" s="5"/>
      <c r="H101" s="5"/>
      <c r="I101" s="23"/>
      <c r="J101" s="5"/>
      <c r="K101" s="5"/>
      <c r="L101" s="23"/>
      <c r="M101" s="5"/>
      <c r="N101" s="5"/>
    </row>
    <row r="102" spans="1:14">
      <c r="A102" s="20" t="s">
        <v>85</v>
      </c>
      <c r="B102" s="8" t="s">
        <v>69</v>
      </c>
      <c r="C102" s="9">
        <v>1</v>
      </c>
      <c r="D102" s="13"/>
      <c r="E102" s="13"/>
      <c r="F102" s="23"/>
      <c r="G102" s="5"/>
      <c r="H102" s="5"/>
      <c r="I102" s="23"/>
      <c r="J102" s="5"/>
      <c r="K102" s="5"/>
      <c r="L102" s="23"/>
      <c r="M102" s="5"/>
      <c r="N102" s="5"/>
    </row>
    <row r="103" spans="1:14">
      <c r="A103" s="20"/>
      <c r="B103" s="8"/>
      <c r="C103" s="9"/>
      <c r="D103" s="13"/>
      <c r="E103" s="13"/>
      <c r="F103" s="23"/>
      <c r="G103" s="5"/>
      <c r="H103" s="5"/>
      <c r="I103" s="23"/>
      <c r="J103" s="5"/>
      <c r="K103" s="5"/>
      <c r="L103" s="23"/>
      <c r="M103" s="5"/>
      <c r="N103" s="5"/>
    </row>
    <row r="104" spans="1:14">
      <c r="A104" s="20" t="s">
        <v>86</v>
      </c>
      <c r="B104" s="8" t="s">
        <v>69</v>
      </c>
      <c r="C104" s="9">
        <v>1</v>
      </c>
      <c r="D104" s="13"/>
      <c r="E104" s="13"/>
      <c r="F104" s="23"/>
      <c r="G104" s="5"/>
      <c r="H104" s="5"/>
      <c r="I104" s="23"/>
      <c r="J104" s="5"/>
      <c r="K104" s="5"/>
      <c r="L104" s="23"/>
      <c r="M104" s="5"/>
      <c r="N104" s="5"/>
    </row>
    <row r="105" spans="1:14">
      <c r="A105" s="20"/>
      <c r="B105" s="8"/>
      <c r="C105" s="9"/>
      <c r="D105" s="13"/>
      <c r="E105" s="13"/>
      <c r="F105" s="23"/>
      <c r="G105" s="5"/>
      <c r="H105" s="5"/>
      <c r="I105" s="23"/>
      <c r="J105" s="5"/>
      <c r="K105" s="5"/>
      <c r="L105" s="23"/>
      <c r="M105" s="5"/>
      <c r="N105" s="5"/>
    </row>
    <row r="106" spans="1:14">
      <c r="A106" s="21" t="s">
        <v>87</v>
      </c>
      <c r="B106" s="8"/>
      <c r="C106" s="9"/>
      <c r="D106" s="13"/>
      <c r="E106" s="13"/>
      <c r="F106" s="23"/>
      <c r="G106" s="5"/>
      <c r="H106" s="5"/>
      <c r="I106" s="23"/>
      <c r="J106" s="5"/>
      <c r="K106" s="5"/>
      <c r="L106" s="23"/>
      <c r="M106" s="5"/>
      <c r="N106" s="5"/>
    </row>
    <row r="107" spans="1:14">
      <c r="A107" s="20"/>
      <c r="B107" s="8"/>
      <c r="C107" s="9"/>
      <c r="D107" s="13"/>
      <c r="E107" s="13"/>
      <c r="F107" s="23"/>
      <c r="G107" s="5"/>
      <c r="H107" s="5"/>
      <c r="I107" s="23"/>
      <c r="J107" s="5"/>
      <c r="K107" s="5"/>
      <c r="L107" s="23"/>
      <c r="M107" s="5"/>
      <c r="N107" s="5"/>
    </row>
    <row r="108" spans="1:14">
      <c r="A108" s="21" t="s">
        <v>88</v>
      </c>
      <c r="B108" s="8"/>
      <c r="C108" s="9"/>
      <c r="D108" s="13"/>
      <c r="E108" s="13"/>
      <c r="F108" s="23"/>
      <c r="G108" s="5"/>
      <c r="H108" s="5"/>
      <c r="I108" s="23"/>
      <c r="J108" s="5"/>
      <c r="K108" s="5"/>
      <c r="L108" s="23"/>
      <c r="M108" s="5"/>
      <c r="N108" s="5"/>
    </row>
    <row r="109" spans="1:14">
      <c r="A109" s="20"/>
      <c r="B109" s="8"/>
      <c r="C109" s="9"/>
      <c r="D109" s="13"/>
      <c r="E109" s="13"/>
      <c r="F109" s="23"/>
      <c r="G109" s="5"/>
      <c r="H109" s="5"/>
      <c r="I109" s="23"/>
      <c r="J109" s="5"/>
      <c r="K109" s="5"/>
      <c r="L109" s="23"/>
      <c r="M109" s="5"/>
      <c r="N109" s="5"/>
    </row>
    <row r="110" spans="1:14">
      <c r="A110" s="20" t="s">
        <v>89</v>
      </c>
      <c r="B110" s="8" t="s">
        <v>69</v>
      </c>
      <c r="C110" s="9">
        <v>1</v>
      </c>
      <c r="D110" s="13"/>
      <c r="E110" s="13"/>
      <c r="F110" s="23"/>
      <c r="G110" s="5"/>
      <c r="H110" s="5"/>
      <c r="I110" s="23"/>
      <c r="J110" s="5"/>
      <c r="K110" s="5"/>
      <c r="L110" s="23"/>
      <c r="M110" s="5"/>
      <c r="N110" s="5"/>
    </row>
    <row r="111" spans="1:14">
      <c r="A111" s="20"/>
      <c r="B111" s="8"/>
      <c r="C111" s="9"/>
      <c r="D111" s="13"/>
      <c r="E111" s="13"/>
      <c r="F111" s="23"/>
      <c r="G111" s="5"/>
      <c r="H111" s="5"/>
      <c r="I111" s="23"/>
      <c r="J111" s="5"/>
      <c r="K111" s="5"/>
      <c r="L111" s="23"/>
      <c r="M111" s="5"/>
      <c r="N111" s="5"/>
    </row>
    <row r="112" spans="1:14">
      <c r="A112" s="21" t="s">
        <v>90</v>
      </c>
      <c r="B112" s="8"/>
      <c r="C112" s="9"/>
      <c r="D112" s="13"/>
      <c r="E112" s="13"/>
      <c r="F112" s="23"/>
      <c r="G112" s="5"/>
      <c r="H112" s="5"/>
      <c r="I112" s="23"/>
      <c r="J112" s="5"/>
      <c r="K112" s="5"/>
      <c r="L112" s="23"/>
      <c r="M112" s="5"/>
      <c r="N112" s="5"/>
    </row>
    <row r="113" spans="1:14">
      <c r="A113" s="20"/>
      <c r="B113" s="8"/>
      <c r="C113" s="9"/>
      <c r="D113" s="13"/>
      <c r="E113" s="13"/>
      <c r="F113" s="23"/>
      <c r="G113" s="5"/>
      <c r="H113" s="5"/>
      <c r="I113" s="23"/>
      <c r="J113" s="5"/>
      <c r="K113" s="5"/>
      <c r="L113" s="23"/>
      <c r="M113" s="5"/>
      <c r="N113" s="5"/>
    </row>
    <row r="114" spans="1:14">
      <c r="A114" s="20" t="s">
        <v>91</v>
      </c>
      <c r="B114" s="8" t="s">
        <v>69</v>
      </c>
      <c r="C114" s="9">
        <v>1</v>
      </c>
      <c r="D114" s="13"/>
      <c r="E114" s="13"/>
      <c r="F114" s="23"/>
      <c r="G114" s="5"/>
      <c r="H114" s="5"/>
      <c r="I114" s="23"/>
      <c r="J114" s="5"/>
      <c r="K114" s="5"/>
      <c r="L114" s="23"/>
      <c r="M114" s="5"/>
      <c r="N114" s="5"/>
    </row>
    <row r="115" spans="1:14">
      <c r="A115" s="20"/>
      <c r="B115" s="8"/>
      <c r="C115" s="9"/>
      <c r="D115" s="13"/>
      <c r="E115" s="13"/>
      <c r="F115" s="23"/>
      <c r="G115" s="5"/>
      <c r="H115" s="5"/>
      <c r="I115" s="23"/>
      <c r="J115" s="5"/>
      <c r="K115" s="5"/>
      <c r="L115" s="23"/>
      <c r="M115" s="5"/>
      <c r="N115" s="5"/>
    </row>
    <row r="116" spans="1:14">
      <c r="A116" s="20" t="s">
        <v>92</v>
      </c>
      <c r="B116" s="8" t="s">
        <v>69</v>
      </c>
      <c r="C116" s="9">
        <v>1</v>
      </c>
      <c r="D116" s="13"/>
      <c r="E116" s="13"/>
      <c r="F116" s="23"/>
      <c r="G116" s="5"/>
      <c r="H116" s="5"/>
      <c r="I116" s="23"/>
      <c r="J116" s="5"/>
      <c r="K116" s="5"/>
      <c r="L116" s="23"/>
      <c r="M116" s="5"/>
      <c r="N116" s="5"/>
    </row>
    <row r="117" spans="1:14">
      <c r="A117" s="20"/>
      <c r="B117" s="8"/>
      <c r="C117" s="9"/>
      <c r="D117" s="13"/>
      <c r="E117" s="13"/>
      <c r="F117" s="23"/>
      <c r="G117" s="5"/>
      <c r="H117" s="5"/>
      <c r="I117" s="23"/>
      <c r="J117" s="5"/>
      <c r="K117" s="5"/>
      <c r="L117" s="23"/>
      <c r="M117" s="5"/>
      <c r="N117" s="5"/>
    </row>
    <row r="118" spans="1:14">
      <c r="A118" s="20" t="s">
        <v>93</v>
      </c>
      <c r="B118" s="8" t="s">
        <v>69</v>
      </c>
      <c r="C118" s="9">
        <v>1</v>
      </c>
      <c r="D118" s="13"/>
      <c r="E118" s="13"/>
      <c r="F118" s="23"/>
      <c r="G118" s="5"/>
      <c r="H118" s="5"/>
      <c r="I118" s="23"/>
      <c r="J118" s="5"/>
      <c r="K118" s="5"/>
      <c r="L118" s="23"/>
      <c r="M118" s="5"/>
      <c r="N118" s="5"/>
    </row>
    <row r="119" spans="1:14">
      <c r="A119" s="20"/>
      <c r="B119" s="8"/>
      <c r="C119" s="9"/>
      <c r="D119" s="13"/>
      <c r="E119" s="13"/>
      <c r="F119" s="23"/>
      <c r="G119" s="5"/>
      <c r="H119" s="5"/>
      <c r="I119" s="23"/>
      <c r="J119" s="5"/>
      <c r="K119" s="5"/>
      <c r="L119" s="23"/>
      <c r="M119" s="5"/>
      <c r="N119" s="5"/>
    </row>
    <row r="120" spans="1:14">
      <c r="A120" s="20" t="s">
        <v>94</v>
      </c>
      <c r="B120" s="8" t="s">
        <v>69</v>
      </c>
      <c r="C120" s="9">
        <v>1</v>
      </c>
      <c r="D120" s="13"/>
      <c r="E120" s="13"/>
      <c r="F120" s="23"/>
      <c r="G120" s="5"/>
      <c r="H120" s="5"/>
      <c r="I120" s="23"/>
      <c r="J120" s="5"/>
      <c r="K120" s="5"/>
      <c r="L120" s="23"/>
      <c r="M120" s="5"/>
      <c r="N120" s="5"/>
    </row>
    <row r="121" spans="1:14">
      <c r="A121" s="20" t="s">
        <v>95</v>
      </c>
      <c r="B121" s="8"/>
      <c r="C121" s="9"/>
      <c r="D121" s="13"/>
      <c r="E121" s="13"/>
      <c r="F121" s="23"/>
      <c r="G121" s="5"/>
      <c r="H121" s="5"/>
      <c r="I121" s="23"/>
      <c r="J121" s="5"/>
      <c r="K121" s="5"/>
      <c r="L121" s="23"/>
      <c r="M121" s="5"/>
      <c r="N121" s="5"/>
    </row>
    <row r="122" spans="1:14">
      <c r="A122" s="20" t="s">
        <v>96</v>
      </c>
      <c r="B122" s="8"/>
      <c r="C122" s="9"/>
      <c r="D122" s="13"/>
      <c r="E122" s="13"/>
      <c r="F122" s="23"/>
      <c r="G122" s="5"/>
      <c r="H122" s="5"/>
      <c r="I122" s="23"/>
      <c r="J122" s="5"/>
      <c r="K122" s="5"/>
      <c r="L122" s="23"/>
      <c r="M122" s="5"/>
      <c r="N122" s="5"/>
    </row>
    <row r="123" spans="1:14">
      <c r="A123" s="20"/>
      <c r="B123" s="8"/>
      <c r="C123" s="9"/>
      <c r="D123" s="13"/>
      <c r="E123" s="13"/>
      <c r="F123" s="23"/>
      <c r="G123" s="5"/>
      <c r="H123" s="5"/>
      <c r="I123" s="23"/>
      <c r="J123" s="5"/>
      <c r="K123" s="5"/>
      <c r="L123" s="23"/>
      <c r="M123" s="5"/>
      <c r="N123" s="5"/>
    </row>
    <row r="124" spans="1:14">
      <c r="A124" s="20" t="s">
        <v>97</v>
      </c>
      <c r="B124" s="8" t="s">
        <v>69</v>
      </c>
      <c r="C124" s="9">
        <v>1</v>
      </c>
      <c r="D124" s="13"/>
      <c r="E124" s="13"/>
      <c r="F124" s="23"/>
      <c r="G124" s="5"/>
      <c r="H124" s="5"/>
      <c r="I124" s="23"/>
      <c r="J124" s="5"/>
      <c r="K124" s="5"/>
      <c r="L124" s="23"/>
      <c r="M124" s="5"/>
      <c r="N124" s="5"/>
    </row>
    <row r="125" spans="1:14">
      <c r="A125" s="20"/>
      <c r="B125" s="8"/>
      <c r="C125" s="9"/>
      <c r="D125" s="13"/>
      <c r="E125" s="13"/>
      <c r="F125" s="23"/>
      <c r="G125" s="5"/>
      <c r="H125" s="5"/>
      <c r="I125" s="23"/>
      <c r="J125" s="5"/>
      <c r="K125" s="5"/>
      <c r="L125" s="23"/>
      <c r="M125" s="5"/>
      <c r="N125" s="5"/>
    </row>
    <row r="126" spans="1:14">
      <c r="A126" s="20" t="s">
        <v>98</v>
      </c>
      <c r="B126" s="8" t="s">
        <v>69</v>
      </c>
      <c r="C126" s="9">
        <v>1</v>
      </c>
      <c r="D126" s="13"/>
      <c r="E126" s="13"/>
      <c r="F126" s="23"/>
      <c r="G126" s="5"/>
      <c r="H126" s="5"/>
      <c r="I126" s="23"/>
      <c r="J126" s="5"/>
      <c r="K126" s="5"/>
      <c r="L126" s="23"/>
      <c r="M126" s="5"/>
      <c r="N126" s="5"/>
    </row>
    <row r="127" spans="1:14">
      <c r="A127" s="20"/>
      <c r="B127" s="8"/>
      <c r="C127" s="9"/>
      <c r="D127" s="13"/>
      <c r="E127" s="13"/>
      <c r="F127" s="23"/>
      <c r="G127" s="5"/>
      <c r="H127" s="5"/>
      <c r="I127" s="23"/>
      <c r="J127" s="5"/>
      <c r="K127" s="5"/>
      <c r="L127" s="23"/>
      <c r="M127" s="5"/>
      <c r="N127" s="5"/>
    </row>
    <row r="128" spans="1:14">
      <c r="A128" s="20" t="s">
        <v>99</v>
      </c>
      <c r="B128" s="8" t="s">
        <v>69</v>
      </c>
      <c r="C128" s="9">
        <v>1</v>
      </c>
      <c r="D128" s="13"/>
      <c r="E128" s="13"/>
      <c r="F128" s="23"/>
      <c r="G128" s="5"/>
      <c r="H128" s="5"/>
      <c r="I128" s="23"/>
      <c r="J128" s="5"/>
      <c r="K128" s="5"/>
      <c r="L128" s="23"/>
      <c r="M128" s="5"/>
      <c r="N128" s="5"/>
    </row>
    <row r="129" spans="1:14">
      <c r="A129" s="20"/>
      <c r="B129" s="8"/>
      <c r="C129" s="9"/>
      <c r="D129" s="13"/>
      <c r="E129" s="13"/>
      <c r="F129" s="23"/>
      <c r="G129" s="5"/>
      <c r="H129" s="5"/>
      <c r="I129" s="23"/>
      <c r="J129" s="5"/>
      <c r="K129" s="5"/>
      <c r="L129" s="23"/>
      <c r="M129" s="5"/>
      <c r="N129" s="5"/>
    </row>
    <row r="130" spans="1:14">
      <c r="A130" s="20" t="s">
        <v>100</v>
      </c>
      <c r="B130" s="8" t="s">
        <v>69</v>
      </c>
      <c r="C130" s="9">
        <v>1</v>
      </c>
      <c r="D130" s="13"/>
      <c r="E130" s="13"/>
      <c r="F130" s="23"/>
      <c r="G130" s="5"/>
      <c r="H130" s="5"/>
      <c r="I130" s="23"/>
      <c r="J130" s="5"/>
      <c r="K130" s="5"/>
      <c r="L130" s="23"/>
      <c r="M130" s="5"/>
      <c r="N130" s="5"/>
    </row>
    <row r="131" spans="1:14">
      <c r="A131" s="20"/>
      <c r="B131" s="8"/>
      <c r="C131" s="9"/>
      <c r="D131" s="13"/>
      <c r="E131" s="13"/>
      <c r="F131" s="23"/>
      <c r="G131" s="5"/>
      <c r="H131" s="5"/>
      <c r="I131" s="23"/>
      <c r="J131" s="5"/>
      <c r="K131" s="5"/>
      <c r="L131" s="23"/>
      <c r="M131" s="5"/>
      <c r="N131" s="5"/>
    </row>
    <row r="132" spans="1:14">
      <c r="A132" s="20" t="s">
        <v>101</v>
      </c>
      <c r="B132" s="8" t="s">
        <v>69</v>
      </c>
      <c r="C132" s="9">
        <v>1</v>
      </c>
      <c r="D132" s="13"/>
      <c r="E132" s="13"/>
      <c r="F132" s="23"/>
      <c r="G132" s="5"/>
      <c r="H132" s="5"/>
      <c r="I132" s="23"/>
      <c r="J132" s="5"/>
      <c r="K132" s="5"/>
      <c r="L132" s="23"/>
      <c r="M132" s="5"/>
      <c r="N132" s="5"/>
    </row>
    <row r="133" spans="1:14">
      <c r="A133" s="20"/>
      <c r="B133" s="8"/>
      <c r="C133" s="9"/>
      <c r="D133" s="13"/>
      <c r="E133" s="13"/>
      <c r="F133" s="23"/>
      <c r="G133" s="5"/>
      <c r="H133" s="5"/>
      <c r="I133" s="23"/>
      <c r="J133" s="5"/>
      <c r="K133" s="5"/>
      <c r="L133" s="23"/>
      <c r="M133" s="5"/>
      <c r="N133" s="5"/>
    </row>
    <row r="134" spans="1:14">
      <c r="A134" s="20" t="s">
        <v>102</v>
      </c>
      <c r="B134" s="8" t="s">
        <v>69</v>
      </c>
      <c r="C134" s="9">
        <v>1</v>
      </c>
      <c r="D134" s="13"/>
      <c r="E134" s="13"/>
      <c r="F134" s="23"/>
      <c r="G134" s="5"/>
      <c r="H134" s="5"/>
      <c r="I134" s="23"/>
      <c r="J134" s="5"/>
      <c r="K134" s="5"/>
      <c r="L134" s="23"/>
      <c r="M134" s="5"/>
      <c r="N134" s="5"/>
    </row>
    <row r="135" spans="1:14">
      <c r="A135" s="20"/>
      <c r="B135" s="8"/>
      <c r="C135" s="9"/>
      <c r="D135" s="13"/>
      <c r="E135" s="13"/>
      <c r="F135" s="23"/>
      <c r="G135" s="5"/>
      <c r="H135" s="5"/>
      <c r="I135" s="23"/>
      <c r="J135" s="5"/>
      <c r="K135" s="5"/>
      <c r="L135" s="23"/>
      <c r="M135" s="5"/>
      <c r="N135" s="5"/>
    </row>
    <row r="136" spans="1:14">
      <c r="A136" s="20" t="s">
        <v>103</v>
      </c>
      <c r="B136" s="8" t="s">
        <v>69</v>
      </c>
      <c r="C136" s="9">
        <v>1</v>
      </c>
      <c r="D136" s="13"/>
      <c r="E136" s="13"/>
      <c r="F136" s="23"/>
      <c r="G136" s="5"/>
      <c r="H136" s="5"/>
      <c r="I136" s="23"/>
      <c r="J136" s="5"/>
      <c r="K136" s="5"/>
      <c r="L136" s="23"/>
      <c r="M136" s="5"/>
      <c r="N136" s="5"/>
    </row>
    <row r="137" spans="1:14">
      <c r="A137" s="20"/>
      <c r="B137" s="8"/>
      <c r="C137" s="9"/>
      <c r="D137" s="13"/>
      <c r="E137" s="13"/>
      <c r="F137" s="23"/>
      <c r="G137" s="5"/>
      <c r="H137" s="5"/>
      <c r="I137" s="23"/>
      <c r="J137" s="5"/>
      <c r="K137" s="5"/>
      <c r="L137" s="23"/>
      <c r="M137" s="5"/>
      <c r="N137" s="5"/>
    </row>
    <row r="138" spans="1:14">
      <c r="A138" s="20" t="s">
        <v>104</v>
      </c>
      <c r="B138" s="8" t="s">
        <v>69</v>
      </c>
      <c r="C138" s="9">
        <v>1</v>
      </c>
      <c r="D138" s="13"/>
      <c r="E138" s="13"/>
      <c r="F138" s="23"/>
      <c r="G138" s="5"/>
      <c r="H138" s="5"/>
      <c r="I138" s="23"/>
      <c r="J138" s="5"/>
      <c r="K138" s="5"/>
      <c r="L138" s="23"/>
      <c r="M138" s="5"/>
      <c r="N138" s="5"/>
    </row>
    <row r="139" spans="1:14">
      <c r="A139" s="20"/>
      <c r="B139" s="8"/>
      <c r="C139" s="9"/>
      <c r="D139" s="13"/>
      <c r="E139" s="13"/>
      <c r="F139" s="23"/>
      <c r="G139" s="5"/>
      <c r="H139" s="5"/>
      <c r="I139" s="23"/>
      <c r="J139" s="5"/>
      <c r="K139" s="5"/>
      <c r="L139" s="23"/>
      <c r="M139" s="5"/>
      <c r="N139" s="5"/>
    </row>
    <row r="140" spans="1:14">
      <c r="A140" s="20" t="s">
        <v>105</v>
      </c>
      <c r="B140" s="8" t="s">
        <v>69</v>
      </c>
      <c r="C140" s="9">
        <v>1</v>
      </c>
      <c r="D140" s="13"/>
      <c r="E140" s="13"/>
      <c r="F140" s="23"/>
      <c r="G140" s="5"/>
      <c r="H140" s="5"/>
      <c r="I140" s="23"/>
      <c r="J140" s="5"/>
      <c r="K140" s="5"/>
      <c r="L140" s="23"/>
      <c r="M140" s="5"/>
      <c r="N140" s="5"/>
    </row>
    <row r="141" spans="1:14">
      <c r="A141" s="20"/>
      <c r="B141" s="8"/>
      <c r="C141" s="9"/>
      <c r="D141" s="13"/>
      <c r="E141" s="13"/>
      <c r="F141" s="23"/>
      <c r="G141" s="5"/>
      <c r="H141" s="5"/>
      <c r="I141" s="23"/>
      <c r="J141" s="5"/>
      <c r="K141" s="5"/>
      <c r="L141" s="23"/>
      <c r="M141" s="5"/>
      <c r="N141" s="5"/>
    </row>
    <row r="142" spans="1:14">
      <c r="A142" s="21" t="s">
        <v>106</v>
      </c>
      <c r="B142" s="8"/>
      <c r="C142" s="9"/>
      <c r="D142" s="13"/>
      <c r="E142" s="13"/>
      <c r="F142" s="23"/>
      <c r="G142" s="5"/>
      <c r="H142" s="5"/>
      <c r="I142" s="23"/>
      <c r="J142" s="5"/>
      <c r="K142" s="5"/>
      <c r="L142" s="23"/>
      <c r="M142" s="5"/>
      <c r="N142" s="5"/>
    </row>
    <row r="143" spans="1:14">
      <c r="A143" s="20"/>
      <c r="B143" s="8"/>
      <c r="C143" s="9"/>
      <c r="D143" s="13"/>
      <c r="E143" s="13"/>
      <c r="F143" s="23"/>
      <c r="G143" s="5"/>
      <c r="H143" s="5"/>
      <c r="I143" s="23"/>
      <c r="J143" s="5"/>
      <c r="K143" s="5"/>
      <c r="L143" s="23"/>
      <c r="M143" s="5"/>
      <c r="N143" s="5"/>
    </row>
    <row r="144" spans="1:14">
      <c r="A144" s="20" t="s">
        <v>107</v>
      </c>
      <c r="B144" s="8" t="s">
        <v>69</v>
      </c>
      <c r="C144" s="9">
        <v>1</v>
      </c>
      <c r="D144" s="13"/>
      <c r="E144" s="13"/>
      <c r="F144" s="23"/>
      <c r="G144" s="5"/>
      <c r="H144" s="5"/>
      <c r="I144" s="23"/>
      <c r="J144" s="5"/>
      <c r="K144" s="5"/>
      <c r="L144" s="23"/>
      <c r="M144" s="5"/>
      <c r="N144" s="5"/>
    </row>
    <row r="145" spans="1:14">
      <c r="A145" s="20"/>
      <c r="B145" s="8"/>
      <c r="C145" s="9"/>
      <c r="D145" s="13"/>
      <c r="E145" s="13"/>
      <c r="F145" s="23"/>
      <c r="G145" s="5"/>
      <c r="H145" s="5"/>
      <c r="I145" s="23"/>
      <c r="J145" s="5"/>
      <c r="K145" s="5"/>
      <c r="L145" s="23"/>
      <c r="M145" s="5"/>
      <c r="N145" s="5"/>
    </row>
    <row r="146" spans="1:14">
      <c r="A146" s="20" t="s">
        <v>108</v>
      </c>
      <c r="B146" s="8" t="s">
        <v>69</v>
      </c>
      <c r="C146" s="9">
        <v>1</v>
      </c>
      <c r="D146" s="13"/>
      <c r="E146" s="13"/>
      <c r="F146" s="23"/>
      <c r="G146" s="5"/>
      <c r="H146" s="5"/>
      <c r="I146" s="23"/>
      <c r="J146" s="5"/>
      <c r="K146" s="5"/>
      <c r="L146" s="23"/>
      <c r="M146" s="5"/>
      <c r="N146" s="5"/>
    </row>
    <row r="147" spans="1:14">
      <c r="A147" s="20"/>
      <c r="B147" s="8"/>
      <c r="C147" s="9"/>
      <c r="D147" s="13"/>
      <c r="E147" s="13"/>
      <c r="F147" s="23"/>
      <c r="G147" s="5"/>
      <c r="H147" s="5"/>
      <c r="I147" s="23"/>
      <c r="J147" s="5"/>
      <c r="K147" s="5"/>
      <c r="L147" s="23"/>
      <c r="M147" s="5"/>
      <c r="N147" s="5"/>
    </row>
    <row r="148" spans="1:14">
      <c r="A148" s="20" t="s">
        <v>109</v>
      </c>
      <c r="B148" s="8" t="s">
        <v>69</v>
      </c>
      <c r="C148" s="9">
        <v>1</v>
      </c>
      <c r="D148" s="13"/>
      <c r="E148" s="13"/>
      <c r="F148" s="23"/>
      <c r="G148" s="5"/>
      <c r="H148" s="5"/>
      <c r="I148" s="23"/>
      <c r="J148" s="5"/>
      <c r="K148" s="5"/>
      <c r="L148" s="23"/>
      <c r="M148" s="5"/>
      <c r="N148" s="5"/>
    </row>
    <row r="149" spans="1:14">
      <c r="A149" s="20"/>
      <c r="B149" s="8"/>
      <c r="C149" s="9"/>
      <c r="D149" s="13"/>
      <c r="E149" s="13"/>
      <c r="F149" s="23"/>
      <c r="G149" s="5"/>
      <c r="H149" s="5"/>
      <c r="I149" s="23"/>
      <c r="J149" s="5"/>
      <c r="K149" s="5"/>
      <c r="L149" s="23"/>
      <c r="M149" s="5"/>
      <c r="N149" s="5"/>
    </row>
    <row r="150" spans="1:14">
      <c r="A150" s="20" t="s">
        <v>110</v>
      </c>
      <c r="B150" s="8" t="s">
        <v>69</v>
      </c>
      <c r="C150" s="9">
        <v>1</v>
      </c>
      <c r="D150" s="13"/>
      <c r="E150" s="13"/>
      <c r="F150" s="23"/>
      <c r="G150" s="5"/>
      <c r="H150" s="5"/>
      <c r="I150" s="23"/>
      <c r="J150" s="5"/>
      <c r="K150" s="5"/>
      <c r="L150" s="23"/>
      <c r="M150" s="5"/>
      <c r="N150" s="5"/>
    </row>
    <row r="151" spans="1:14">
      <c r="A151" s="20"/>
      <c r="B151" s="8"/>
      <c r="C151" s="9"/>
      <c r="D151" s="13"/>
      <c r="E151" s="13"/>
      <c r="F151" s="23"/>
      <c r="G151" s="5"/>
      <c r="H151" s="5"/>
      <c r="I151" s="23"/>
      <c r="J151" s="5"/>
      <c r="K151" s="5"/>
      <c r="L151" s="23"/>
      <c r="M151" s="5"/>
      <c r="N151" s="5"/>
    </row>
    <row r="152" spans="1:14">
      <c r="A152" s="20" t="s">
        <v>111</v>
      </c>
      <c r="B152" s="8" t="s">
        <v>69</v>
      </c>
      <c r="C152" s="9">
        <v>1</v>
      </c>
      <c r="D152" s="13"/>
      <c r="E152" s="13"/>
      <c r="F152" s="23"/>
      <c r="G152" s="5"/>
      <c r="H152" s="5"/>
      <c r="I152" s="23"/>
      <c r="J152" s="5"/>
      <c r="K152" s="5"/>
      <c r="L152" s="23"/>
      <c r="M152" s="5"/>
      <c r="N152" s="5"/>
    </row>
    <row r="153" spans="1:14">
      <c r="A153" s="20"/>
      <c r="B153" s="8"/>
      <c r="C153" s="9"/>
      <c r="D153" s="13"/>
      <c r="E153" s="13"/>
      <c r="F153" s="23"/>
      <c r="G153" s="5"/>
      <c r="H153" s="5"/>
      <c r="I153" s="23"/>
      <c r="J153" s="5"/>
      <c r="K153" s="5"/>
      <c r="L153" s="23"/>
      <c r="M153" s="5"/>
      <c r="N153" s="5"/>
    </row>
    <row r="154" spans="1:14">
      <c r="A154" s="20" t="s">
        <v>112</v>
      </c>
      <c r="B154" s="8" t="s">
        <v>69</v>
      </c>
      <c r="C154" s="9">
        <v>1</v>
      </c>
      <c r="D154" s="13"/>
      <c r="E154" s="13"/>
      <c r="F154" s="23"/>
      <c r="G154" s="5"/>
      <c r="H154" s="5"/>
      <c r="I154" s="23"/>
      <c r="J154" s="5"/>
      <c r="K154" s="5"/>
      <c r="L154" s="23"/>
      <c r="M154" s="5"/>
      <c r="N154" s="5"/>
    </row>
    <row r="155" spans="1:14">
      <c r="A155" s="20"/>
      <c r="B155" s="8"/>
      <c r="C155" s="9"/>
      <c r="D155" s="13"/>
      <c r="E155" s="13"/>
      <c r="F155" s="23"/>
      <c r="G155" s="5"/>
      <c r="H155" s="5"/>
      <c r="I155" s="23"/>
      <c r="J155" s="5"/>
      <c r="K155" s="5"/>
      <c r="L155" s="23"/>
      <c r="M155" s="5"/>
      <c r="N155" s="5"/>
    </row>
    <row r="156" spans="1:14">
      <c r="A156" s="20" t="s">
        <v>113</v>
      </c>
      <c r="B156" s="8" t="s">
        <v>69</v>
      </c>
      <c r="C156" s="9">
        <v>1</v>
      </c>
      <c r="D156" s="13"/>
      <c r="E156" s="13"/>
      <c r="F156" s="23"/>
      <c r="G156" s="5"/>
      <c r="H156" s="5"/>
      <c r="I156" s="23"/>
      <c r="J156" s="5"/>
      <c r="K156" s="5"/>
      <c r="L156" s="23"/>
      <c r="M156" s="5"/>
      <c r="N156" s="5"/>
    </row>
    <row r="157" spans="1:14">
      <c r="A157" s="20"/>
      <c r="B157" s="8"/>
      <c r="C157" s="9"/>
      <c r="D157" s="13"/>
      <c r="E157" s="13"/>
      <c r="F157" s="23"/>
      <c r="G157" s="5"/>
      <c r="H157" s="5"/>
      <c r="I157" s="23"/>
      <c r="J157" s="5"/>
      <c r="K157" s="5"/>
      <c r="L157" s="23"/>
      <c r="M157" s="5"/>
      <c r="N157" s="5"/>
    </row>
    <row r="158" spans="1:14">
      <c r="A158" s="20" t="s">
        <v>114</v>
      </c>
      <c r="B158" s="8" t="s">
        <v>69</v>
      </c>
      <c r="C158" s="9">
        <v>1</v>
      </c>
      <c r="D158" s="13"/>
      <c r="E158" s="13"/>
      <c r="F158" s="23"/>
      <c r="G158" s="5"/>
      <c r="H158" s="5"/>
      <c r="I158" s="23"/>
      <c r="J158" s="5"/>
      <c r="K158" s="5"/>
      <c r="L158" s="23"/>
      <c r="M158" s="5"/>
      <c r="N158" s="5"/>
    </row>
    <row r="159" spans="1:14">
      <c r="A159" s="20"/>
      <c r="B159" s="8"/>
      <c r="C159" s="9"/>
      <c r="D159" s="13"/>
      <c r="E159" s="13"/>
      <c r="F159" s="23"/>
      <c r="G159" s="5"/>
      <c r="H159" s="5"/>
      <c r="I159" s="23"/>
      <c r="J159" s="5"/>
      <c r="K159" s="5"/>
      <c r="L159" s="23"/>
      <c r="M159" s="5"/>
      <c r="N159" s="5"/>
    </row>
    <row r="160" spans="1:14">
      <c r="A160" s="20" t="s">
        <v>115</v>
      </c>
      <c r="B160" s="8" t="s">
        <v>69</v>
      </c>
      <c r="C160" s="9">
        <v>1</v>
      </c>
      <c r="D160" s="13"/>
      <c r="E160" s="13"/>
      <c r="F160" s="23"/>
      <c r="G160" s="5"/>
      <c r="H160" s="5"/>
      <c r="I160" s="23"/>
      <c r="J160" s="5"/>
      <c r="K160" s="5"/>
      <c r="L160" s="23"/>
      <c r="M160" s="5"/>
      <c r="N160" s="5"/>
    </row>
    <row r="161" spans="1:14">
      <c r="A161" s="20"/>
      <c r="B161" s="8"/>
      <c r="C161" s="9"/>
      <c r="D161" s="13"/>
      <c r="E161" s="13"/>
      <c r="F161" s="23"/>
      <c r="G161" s="5"/>
      <c r="H161" s="5"/>
      <c r="I161" s="23"/>
      <c r="J161" s="5"/>
      <c r="K161" s="5"/>
      <c r="L161" s="23"/>
      <c r="M161" s="5"/>
      <c r="N161" s="5"/>
    </row>
    <row r="162" spans="1:14">
      <c r="A162" s="20" t="s">
        <v>116</v>
      </c>
      <c r="B162" s="8" t="s">
        <v>69</v>
      </c>
      <c r="C162" s="9">
        <v>1</v>
      </c>
      <c r="D162" s="13"/>
      <c r="E162" s="13"/>
      <c r="F162" s="23"/>
      <c r="G162" s="5"/>
      <c r="H162" s="5"/>
      <c r="I162" s="23"/>
      <c r="J162" s="5"/>
      <c r="K162" s="5"/>
      <c r="L162" s="23"/>
      <c r="M162" s="5"/>
      <c r="N162" s="5"/>
    </row>
    <row r="163" spans="1:14">
      <c r="A163" s="20"/>
      <c r="B163" s="8"/>
      <c r="C163" s="9"/>
      <c r="D163" s="13"/>
      <c r="E163" s="13"/>
      <c r="F163" s="23"/>
      <c r="G163" s="5"/>
      <c r="H163" s="5"/>
      <c r="I163" s="23"/>
      <c r="J163" s="5"/>
      <c r="K163" s="5"/>
      <c r="L163" s="23"/>
      <c r="M163" s="5"/>
      <c r="N163" s="5"/>
    </row>
    <row r="164" spans="1:14">
      <c r="A164" s="20" t="s">
        <v>117</v>
      </c>
      <c r="B164" s="8" t="s">
        <v>69</v>
      </c>
      <c r="C164" s="9">
        <v>1</v>
      </c>
      <c r="D164" s="13"/>
      <c r="E164" s="13"/>
      <c r="F164" s="23"/>
      <c r="G164" s="5"/>
      <c r="H164" s="5"/>
      <c r="I164" s="23"/>
      <c r="J164" s="5"/>
      <c r="K164" s="5"/>
      <c r="L164" s="23"/>
      <c r="M164" s="5"/>
      <c r="N164" s="5"/>
    </row>
    <row r="165" spans="1:14">
      <c r="A165" s="20"/>
      <c r="B165" s="8"/>
      <c r="C165" s="9"/>
      <c r="D165" s="13"/>
      <c r="E165" s="13"/>
      <c r="F165" s="23"/>
      <c r="G165" s="5"/>
      <c r="H165" s="5"/>
      <c r="I165" s="23"/>
      <c r="J165" s="5"/>
      <c r="K165" s="5"/>
      <c r="L165" s="23"/>
      <c r="M165" s="5"/>
      <c r="N165" s="5"/>
    </row>
    <row r="166" spans="1:14">
      <c r="A166" s="20" t="s">
        <v>118</v>
      </c>
      <c r="B166" s="8" t="s">
        <v>69</v>
      </c>
      <c r="C166" s="9">
        <v>1</v>
      </c>
      <c r="D166" s="13"/>
      <c r="E166" s="13"/>
      <c r="F166" s="23"/>
      <c r="G166" s="5"/>
      <c r="H166" s="5"/>
      <c r="I166" s="23"/>
      <c r="J166" s="5"/>
      <c r="K166" s="5"/>
      <c r="L166" s="23"/>
      <c r="M166" s="5"/>
      <c r="N166" s="5"/>
    </row>
    <row r="167" spans="1:14">
      <c r="A167" s="20"/>
      <c r="B167" s="8"/>
      <c r="C167" s="9"/>
      <c r="D167" s="13"/>
      <c r="E167" s="13"/>
      <c r="F167" s="23"/>
      <c r="G167" s="5"/>
      <c r="H167" s="5"/>
      <c r="I167" s="23"/>
      <c r="J167" s="5"/>
      <c r="K167" s="5"/>
      <c r="L167" s="23"/>
      <c r="M167" s="5"/>
      <c r="N167" s="5"/>
    </row>
    <row r="168" spans="1:14">
      <c r="A168" s="20" t="s">
        <v>119</v>
      </c>
      <c r="B168" s="8" t="s">
        <v>69</v>
      </c>
      <c r="C168" s="9">
        <v>1</v>
      </c>
      <c r="D168" s="13"/>
      <c r="E168" s="13"/>
      <c r="F168" s="23"/>
      <c r="G168" s="5"/>
      <c r="H168" s="5"/>
      <c r="I168" s="23"/>
      <c r="J168" s="5"/>
      <c r="K168" s="5"/>
      <c r="L168" s="23"/>
      <c r="M168" s="5"/>
      <c r="N168" s="5"/>
    </row>
    <row r="169" spans="1:14">
      <c r="A169" s="20" t="s">
        <v>120</v>
      </c>
      <c r="B169" s="8"/>
      <c r="C169" s="9"/>
      <c r="D169" s="13"/>
      <c r="E169" s="13"/>
      <c r="F169" s="23"/>
      <c r="G169" s="5"/>
      <c r="H169" s="5"/>
      <c r="I169" s="23"/>
      <c r="J169" s="5"/>
      <c r="K169" s="5"/>
      <c r="L169" s="23"/>
      <c r="M169" s="5"/>
      <c r="N169" s="5"/>
    </row>
    <row r="170" spans="1:14">
      <c r="A170" s="20"/>
      <c r="B170" s="8"/>
      <c r="C170" s="9"/>
      <c r="D170" s="13"/>
      <c r="E170" s="13"/>
      <c r="F170" s="23"/>
      <c r="G170" s="5"/>
      <c r="H170" s="5"/>
      <c r="I170" s="23"/>
      <c r="J170" s="5"/>
      <c r="K170" s="5"/>
      <c r="L170" s="23"/>
      <c r="M170" s="5"/>
      <c r="N170" s="5"/>
    </row>
    <row r="171" spans="1:14">
      <c r="A171" s="20" t="s">
        <v>124</v>
      </c>
      <c r="B171" s="8" t="s">
        <v>69</v>
      </c>
      <c r="C171" s="9">
        <v>1</v>
      </c>
      <c r="D171" s="13"/>
      <c r="E171" s="13"/>
      <c r="F171" s="23"/>
      <c r="G171" s="5"/>
      <c r="H171" s="5"/>
      <c r="I171" s="23"/>
      <c r="J171" s="5"/>
      <c r="K171" s="5"/>
      <c r="L171" s="23"/>
      <c r="M171" s="5"/>
      <c r="N171" s="5"/>
    </row>
    <row r="172" spans="1:14">
      <c r="A172" s="20"/>
      <c r="B172" s="8"/>
      <c r="C172" s="9"/>
      <c r="D172" s="13"/>
      <c r="E172" s="13"/>
      <c r="F172" s="23"/>
      <c r="G172" s="5"/>
      <c r="H172" s="5"/>
      <c r="I172" s="23"/>
      <c r="J172" s="5"/>
      <c r="K172" s="5"/>
      <c r="L172" s="23"/>
      <c r="M172" s="5"/>
      <c r="N172" s="5"/>
    </row>
    <row r="173" spans="1:14">
      <c r="A173" s="20" t="s">
        <v>122</v>
      </c>
      <c r="B173" s="8" t="s">
        <v>69</v>
      </c>
      <c r="C173" s="9">
        <v>1</v>
      </c>
      <c r="D173" s="13"/>
      <c r="E173" s="13"/>
      <c r="F173" s="23"/>
      <c r="G173" s="5"/>
      <c r="H173" s="5"/>
      <c r="I173" s="23"/>
      <c r="J173" s="5"/>
      <c r="K173" s="5"/>
      <c r="L173" s="23"/>
      <c r="M173" s="5"/>
      <c r="N173" s="5"/>
    </row>
    <row r="174" spans="1:14">
      <c r="A174" s="20"/>
      <c r="B174" s="8"/>
      <c r="C174" s="9"/>
      <c r="D174" s="13"/>
      <c r="E174" s="13"/>
      <c r="F174" s="23"/>
      <c r="G174" s="5"/>
      <c r="H174" s="5"/>
      <c r="I174" s="23"/>
      <c r="J174" s="5"/>
      <c r="K174" s="5"/>
      <c r="L174" s="23"/>
      <c r="M174" s="5"/>
      <c r="N174" s="5"/>
    </row>
    <row r="175" spans="1:14">
      <c r="A175" s="22" t="s">
        <v>125</v>
      </c>
      <c r="B175" s="10"/>
      <c r="C175" s="9"/>
      <c r="D175" s="13"/>
      <c r="E175" s="13"/>
      <c r="F175" s="23"/>
      <c r="G175" s="5"/>
      <c r="H175" s="5"/>
      <c r="I175" s="23"/>
      <c r="J175" s="5"/>
      <c r="K175" s="5"/>
      <c r="L175" s="23"/>
      <c r="M175" s="5"/>
      <c r="N175" s="5"/>
    </row>
    <row r="176" spans="1:14">
      <c r="A176" s="20"/>
      <c r="B176" s="8"/>
      <c r="C176" s="9"/>
      <c r="D176" s="13"/>
      <c r="E176" s="13"/>
      <c r="F176" s="23"/>
      <c r="G176" s="5"/>
      <c r="H176" s="5"/>
      <c r="I176" s="23"/>
      <c r="J176" s="5"/>
      <c r="K176" s="5"/>
      <c r="L176" s="23"/>
      <c r="M176" s="5"/>
      <c r="N176" s="5"/>
    </row>
    <row r="177" spans="1:14">
      <c r="A177" s="21" t="s">
        <v>82</v>
      </c>
      <c r="B177" s="8"/>
      <c r="C177" s="9"/>
      <c r="D177" s="13"/>
      <c r="E177" s="13"/>
      <c r="F177" s="23"/>
      <c r="G177" s="5"/>
      <c r="H177" s="5"/>
      <c r="I177" s="23"/>
      <c r="J177" s="5"/>
      <c r="K177" s="5"/>
      <c r="L177" s="23"/>
      <c r="M177" s="5"/>
      <c r="N177" s="5"/>
    </row>
    <row r="178" spans="1:14">
      <c r="A178" s="20"/>
      <c r="B178" s="8"/>
      <c r="C178" s="9"/>
      <c r="D178" s="13"/>
      <c r="E178" s="13"/>
      <c r="F178" s="23"/>
      <c r="G178" s="5"/>
      <c r="H178" s="5"/>
      <c r="I178" s="23"/>
      <c r="J178" s="5"/>
      <c r="K178" s="5"/>
      <c r="L178" s="23"/>
      <c r="M178" s="5"/>
      <c r="N178" s="5"/>
    </row>
    <row r="179" spans="1:14">
      <c r="A179" s="20" t="s">
        <v>83</v>
      </c>
      <c r="B179" s="8" t="s">
        <v>69</v>
      </c>
      <c r="C179" s="9">
        <v>1</v>
      </c>
      <c r="D179" s="13">
        <v>60000</v>
      </c>
      <c r="E179" s="13">
        <f>D179*C179</f>
        <v>60000</v>
      </c>
      <c r="F179" s="23"/>
      <c r="G179" s="5"/>
      <c r="H179" s="5"/>
      <c r="I179" s="23"/>
      <c r="J179" s="5"/>
      <c r="K179" s="5"/>
      <c r="L179" s="23"/>
      <c r="M179" s="5"/>
      <c r="N179" s="5"/>
    </row>
    <row r="180" spans="1:14">
      <c r="A180" s="20"/>
      <c r="B180" s="8"/>
      <c r="C180" s="9"/>
      <c r="D180" s="13"/>
      <c r="E180" s="13"/>
      <c r="F180" s="23"/>
      <c r="G180" s="5"/>
      <c r="H180" s="5"/>
      <c r="I180" s="23"/>
      <c r="J180" s="5"/>
      <c r="K180" s="5"/>
      <c r="L180" s="23"/>
      <c r="M180" s="5"/>
      <c r="N180" s="5"/>
    </row>
    <row r="181" spans="1:14">
      <c r="A181" s="20" t="s">
        <v>84</v>
      </c>
      <c r="B181" s="8" t="s">
        <v>69</v>
      </c>
      <c r="C181" s="9">
        <v>1</v>
      </c>
      <c r="D181" s="13">
        <v>12000</v>
      </c>
      <c r="E181" s="13">
        <f>D181*C181</f>
        <v>12000</v>
      </c>
      <c r="F181" s="23"/>
      <c r="G181" s="5"/>
      <c r="H181" s="5"/>
      <c r="I181" s="23"/>
      <c r="J181" s="5"/>
      <c r="K181" s="5"/>
      <c r="L181" s="23"/>
      <c r="M181" s="5"/>
      <c r="N181" s="5"/>
    </row>
    <row r="182" spans="1:14">
      <c r="A182" s="20"/>
      <c r="B182" s="8"/>
      <c r="C182" s="9"/>
      <c r="D182" s="13"/>
      <c r="E182" s="13"/>
      <c r="F182" s="23"/>
      <c r="G182" s="5"/>
      <c r="H182" s="5"/>
      <c r="I182" s="23"/>
      <c r="J182" s="5"/>
      <c r="K182" s="5"/>
      <c r="L182" s="23"/>
      <c r="M182" s="5"/>
      <c r="N182" s="5"/>
    </row>
    <row r="183" spans="1:14">
      <c r="A183" s="20" t="s">
        <v>85</v>
      </c>
      <c r="B183" s="8" t="s">
        <v>69</v>
      </c>
      <c r="C183" s="9">
        <v>1</v>
      </c>
      <c r="D183" s="13"/>
      <c r="E183" s="13"/>
      <c r="F183" s="23"/>
      <c r="G183" s="5"/>
      <c r="H183" s="5"/>
      <c r="I183" s="23"/>
      <c r="J183" s="5"/>
      <c r="K183" s="5"/>
      <c r="L183" s="23"/>
      <c r="M183" s="5"/>
      <c r="N183" s="5"/>
    </row>
    <row r="184" spans="1:14">
      <c r="A184" s="20"/>
      <c r="B184" s="8"/>
      <c r="C184" s="9"/>
      <c r="D184" s="13"/>
      <c r="E184" s="13"/>
      <c r="F184" s="23"/>
      <c r="G184" s="5"/>
      <c r="H184" s="5"/>
      <c r="I184" s="23"/>
      <c r="J184" s="5"/>
      <c r="K184" s="5"/>
      <c r="L184" s="23"/>
      <c r="M184" s="5"/>
      <c r="N184" s="5"/>
    </row>
    <row r="185" spans="1:14">
      <c r="A185" s="20" t="s">
        <v>86</v>
      </c>
      <c r="B185" s="8" t="s">
        <v>69</v>
      </c>
      <c r="C185" s="9">
        <v>1</v>
      </c>
      <c r="D185" s="13"/>
      <c r="E185" s="13"/>
      <c r="F185" s="23"/>
      <c r="G185" s="5"/>
      <c r="H185" s="5"/>
      <c r="I185" s="23"/>
      <c r="J185" s="5"/>
      <c r="K185" s="5"/>
      <c r="L185" s="23"/>
      <c r="M185" s="5"/>
      <c r="N185" s="5"/>
    </row>
    <row r="186" spans="1:14">
      <c r="A186" s="20"/>
      <c r="B186" s="8"/>
      <c r="C186" s="9"/>
      <c r="D186" s="13"/>
      <c r="E186" s="13"/>
      <c r="F186" s="23"/>
      <c r="G186" s="5"/>
      <c r="H186" s="5"/>
      <c r="I186" s="23"/>
      <c r="J186" s="5"/>
      <c r="K186" s="5"/>
      <c r="L186" s="23"/>
      <c r="M186" s="5"/>
      <c r="N186" s="5"/>
    </row>
    <row r="187" spans="1:14">
      <c r="A187" s="21" t="s">
        <v>87</v>
      </c>
      <c r="B187" s="8"/>
      <c r="C187" s="9"/>
      <c r="D187" s="13"/>
      <c r="E187" s="13"/>
      <c r="F187" s="23"/>
      <c r="G187" s="5"/>
      <c r="H187" s="5"/>
      <c r="I187" s="23"/>
      <c r="J187" s="5"/>
      <c r="K187" s="5"/>
      <c r="L187" s="23"/>
      <c r="M187" s="5"/>
      <c r="N187" s="5"/>
    </row>
    <row r="188" spans="1:14">
      <c r="A188" s="20"/>
      <c r="B188" s="8"/>
      <c r="C188" s="9"/>
      <c r="D188" s="13"/>
      <c r="E188" s="13"/>
      <c r="F188" s="23"/>
      <c r="G188" s="5"/>
      <c r="H188" s="5"/>
      <c r="I188" s="23"/>
      <c r="J188" s="5"/>
      <c r="K188" s="5"/>
      <c r="L188" s="23"/>
      <c r="M188" s="5"/>
      <c r="N188" s="5"/>
    </row>
    <row r="189" spans="1:14">
      <c r="A189" s="21" t="s">
        <v>88</v>
      </c>
      <c r="B189" s="8"/>
      <c r="C189" s="9"/>
      <c r="D189" s="13"/>
      <c r="E189" s="13"/>
      <c r="F189" s="23"/>
      <c r="G189" s="5"/>
      <c r="H189" s="5"/>
      <c r="I189" s="23"/>
      <c r="J189" s="5"/>
      <c r="K189" s="5"/>
      <c r="L189" s="23"/>
      <c r="M189" s="5"/>
      <c r="N189" s="5"/>
    </row>
    <row r="190" spans="1:14">
      <c r="A190" s="20"/>
      <c r="B190" s="8"/>
      <c r="C190" s="9"/>
      <c r="D190" s="13"/>
      <c r="E190" s="13"/>
      <c r="F190" s="23"/>
      <c r="G190" s="5"/>
      <c r="H190" s="5"/>
      <c r="I190" s="23"/>
      <c r="J190" s="5"/>
      <c r="K190" s="5"/>
      <c r="L190" s="23"/>
      <c r="M190" s="5"/>
      <c r="N190" s="5"/>
    </row>
    <row r="191" spans="1:14">
      <c r="A191" s="20" t="s">
        <v>89</v>
      </c>
      <c r="B191" s="8" t="s">
        <v>69</v>
      </c>
      <c r="C191" s="9">
        <v>1</v>
      </c>
      <c r="D191" s="13">
        <v>60000</v>
      </c>
      <c r="E191" s="13">
        <f>D191*C191</f>
        <v>60000</v>
      </c>
      <c r="F191" s="23"/>
      <c r="G191" s="5"/>
      <c r="H191" s="5"/>
      <c r="I191" s="23"/>
      <c r="J191" s="5"/>
      <c r="K191" s="5"/>
      <c r="L191" s="23"/>
      <c r="M191" s="5"/>
      <c r="N191" s="5"/>
    </row>
    <row r="192" spans="1:14">
      <c r="A192" s="20"/>
      <c r="B192" s="8"/>
      <c r="C192" s="9"/>
      <c r="D192" s="13"/>
      <c r="E192" s="13"/>
      <c r="F192" s="23"/>
      <c r="G192" s="5"/>
      <c r="H192" s="5"/>
      <c r="I192" s="23"/>
      <c r="J192" s="5"/>
      <c r="K192" s="5"/>
      <c r="L192" s="23"/>
      <c r="M192" s="5"/>
      <c r="N192" s="5"/>
    </row>
    <row r="193" spans="1:14">
      <c r="A193" s="21" t="s">
        <v>90</v>
      </c>
      <c r="B193" s="8"/>
      <c r="C193" s="9"/>
      <c r="D193" s="13"/>
      <c r="E193" s="13"/>
      <c r="F193" s="23"/>
      <c r="G193" s="5"/>
      <c r="H193" s="5"/>
      <c r="I193" s="23"/>
      <c r="J193" s="5"/>
      <c r="K193" s="5"/>
      <c r="L193" s="23"/>
      <c r="M193" s="5"/>
      <c r="N193" s="5"/>
    </row>
    <row r="194" spans="1:14">
      <c r="A194" s="20"/>
      <c r="B194" s="8"/>
      <c r="C194" s="9"/>
      <c r="D194" s="13"/>
      <c r="E194" s="13"/>
      <c r="F194" s="23"/>
      <c r="G194" s="5"/>
      <c r="H194" s="5"/>
      <c r="I194" s="23"/>
      <c r="J194" s="5"/>
      <c r="K194" s="5"/>
      <c r="L194" s="23"/>
      <c r="M194" s="5"/>
      <c r="N194" s="5"/>
    </row>
    <row r="195" spans="1:14">
      <c r="A195" s="20" t="s">
        <v>91</v>
      </c>
      <c r="B195" s="8" t="s">
        <v>69</v>
      </c>
      <c r="C195" s="9">
        <v>1</v>
      </c>
      <c r="D195" s="13">
        <v>120000</v>
      </c>
      <c r="E195" s="13">
        <f>D195*C195</f>
        <v>120000</v>
      </c>
      <c r="F195" s="23"/>
      <c r="G195" s="5"/>
      <c r="H195" s="5"/>
      <c r="I195" s="23"/>
      <c r="J195" s="5"/>
      <c r="K195" s="5"/>
      <c r="L195" s="23"/>
      <c r="M195" s="5"/>
      <c r="N195" s="5"/>
    </row>
    <row r="196" spans="1:14">
      <c r="A196" s="20"/>
      <c r="B196" s="8"/>
      <c r="C196" s="9"/>
      <c r="D196" s="13"/>
      <c r="E196" s="13"/>
      <c r="F196" s="23"/>
      <c r="G196" s="5"/>
      <c r="H196" s="5"/>
      <c r="I196" s="23"/>
      <c r="J196" s="5"/>
      <c r="K196" s="5"/>
      <c r="L196" s="23"/>
      <c r="M196" s="5"/>
      <c r="N196" s="5"/>
    </row>
    <row r="197" spans="1:14">
      <c r="A197" s="20" t="s">
        <v>92</v>
      </c>
      <c r="B197" s="8" t="s">
        <v>69</v>
      </c>
      <c r="C197" s="9">
        <v>1</v>
      </c>
      <c r="D197" s="13">
        <v>10000</v>
      </c>
      <c r="E197" s="13">
        <f>D197*C197</f>
        <v>10000</v>
      </c>
      <c r="F197" s="23"/>
      <c r="G197" s="5"/>
      <c r="H197" s="5"/>
      <c r="I197" s="23"/>
      <c r="J197" s="5"/>
      <c r="K197" s="5"/>
      <c r="L197" s="23"/>
      <c r="M197" s="5"/>
      <c r="N197" s="5"/>
    </row>
    <row r="198" spans="1:14">
      <c r="A198" s="20"/>
      <c r="B198" s="8"/>
      <c r="C198" s="9"/>
      <c r="D198" s="13"/>
      <c r="E198" s="13"/>
      <c r="F198" s="23"/>
      <c r="G198" s="5"/>
      <c r="H198" s="5"/>
      <c r="I198" s="23"/>
      <c r="J198" s="5"/>
      <c r="K198" s="5"/>
      <c r="L198" s="23"/>
      <c r="M198" s="5"/>
      <c r="N198" s="5"/>
    </row>
    <row r="199" spans="1:14">
      <c r="A199" s="20" t="s">
        <v>93</v>
      </c>
      <c r="B199" s="8" t="s">
        <v>69</v>
      </c>
      <c r="C199" s="9">
        <v>1</v>
      </c>
      <c r="D199" s="13">
        <v>100000</v>
      </c>
      <c r="E199" s="13">
        <f>D199*C199</f>
        <v>100000</v>
      </c>
      <c r="F199" s="23"/>
      <c r="G199" s="5"/>
      <c r="H199" s="5"/>
      <c r="I199" s="23"/>
      <c r="J199" s="5"/>
      <c r="K199" s="5"/>
      <c r="L199" s="23"/>
      <c r="M199" s="5"/>
      <c r="N199" s="5"/>
    </row>
    <row r="200" spans="1:14">
      <c r="A200" s="20"/>
      <c r="B200" s="8"/>
      <c r="C200" s="9"/>
      <c r="D200" s="13"/>
      <c r="E200" s="13"/>
      <c r="F200" s="23"/>
      <c r="G200" s="5"/>
      <c r="H200" s="5"/>
      <c r="I200" s="23"/>
      <c r="J200" s="5"/>
      <c r="K200" s="5"/>
      <c r="L200" s="23"/>
      <c r="M200" s="5"/>
      <c r="N200" s="5"/>
    </row>
    <row r="201" spans="1:14">
      <c r="A201" s="20" t="s">
        <v>94</v>
      </c>
      <c r="B201" s="8" t="s">
        <v>69</v>
      </c>
      <c r="C201" s="9">
        <v>1</v>
      </c>
      <c r="D201" s="13"/>
      <c r="E201" s="13"/>
      <c r="F201" s="23"/>
      <c r="G201" s="5"/>
      <c r="H201" s="5"/>
      <c r="I201" s="23"/>
      <c r="J201" s="5"/>
      <c r="K201" s="5"/>
      <c r="L201" s="23"/>
      <c r="M201" s="5"/>
      <c r="N201" s="5"/>
    </row>
    <row r="202" spans="1:14">
      <c r="A202" s="20" t="s">
        <v>95</v>
      </c>
      <c r="B202" s="8"/>
      <c r="C202" s="9"/>
      <c r="D202" s="13"/>
      <c r="E202" s="13"/>
      <c r="F202" s="23"/>
      <c r="G202" s="5"/>
      <c r="H202" s="5"/>
      <c r="I202" s="23"/>
      <c r="J202" s="5"/>
      <c r="K202" s="5"/>
      <c r="L202" s="23"/>
      <c r="M202" s="5"/>
      <c r="N202" s="5"/>
    </row>
    <row r="203" spans="1:14">
      <c r="A203" s="20" t="s">
        <v>96</v>
      </c>
      <c r="B203" s="8"/>
      <c r="C203" s="9"/>
      <c r="D203" s="13"/>
      <c r="E203" s="13"/>
      <c r="F203" s="23"/>
      <c r="G203" s="5"/>
      <c r="H203" s="5"/>
      <c r="I203" s="23"/>
      <c r="J203" s="5"/>
      <c r="K203" s="5"/>
      <c r="L203" s="23"/>
      <c r="M203" s="5"/>
      <c r="N203" s="5"/>
    </row>
    <row r="204" spans="1:14">
      <c r="A204" s="20"/>
      <c r="B204" s="8"/>
      <c r="C204" s="9"/>
      <c r="D204" s="13"/>
      <c r="E204" s="13"/>
      <c r="F204" s="23"/>
      <c r="G204" s="5"/>
      <c r="H204" s="5"/>
      <c r="I204" s="23"/>
      <c r="J204" s="5"/>
      <c r="K204" s="5"/>
      <c r="L204" s="23"/>
      <c r="M204" s="5"/>
      <c r="N204" s="5"/>
    </row>
    <row r="205" spans="1:14">
      <c r="A205" s="20" t="s">
        <v>97</v>
      </c>
      <c r="B205" s="8" t="s">
        <v>69</v>
      </c>
      <c r="C205" s="9">
        <v>1</v>
      </c>
      <c r="D205" s="13"/>
      <c r="E205" s="13"/>
      <c r="F205" s="23"/>
      <c r="G205" s="5"/>
      <c r="H205" s="5"/>
      <c r="I205" s="23"/>
      <c r="J205" s="5"/>
      <c r="K205" s="5"/>
      <c r="L205" s="23"/>
      <c r="M205" s="5"/>
      <c r="N205" s="5"/>
    </row>
    <row r="206" spans="1:14">
      <c r="A206" s="20"/>
      <c r="B206" s="8"/>
      <c r="C206" s="9"/>
      <c r="D206" s="13"/>
      <c r="E206" s="13"/>
      <c r="F206" s="23"/>
      <c r="G206" s="5"/>
      <c r="H206" s="5"/>
      <c r="I206" s="23"/>
      <c r="J206" s="5"/>
      <c r="K206" s="5"/>
      <c r="L206" s="23"/>
      <c r="M206" s="5"/>
      <c r="N206" s="5"/>
    </row>
    <row r="207" spans="1:14">
      <c r="A207" s="20" t="s">
        <v>98</v>
      </c>
      <c r="B207" s="8" t="s">
        <v>69</v>
      </c>
      <c r="C207" s="9">
        <v>1</v>
      </c>
      <c r="D207" s="13">
        <v>30000</v>
      </c>
      <c r="E207" s="13">
        <f>D207*C207</f>
        <v>30000</v>
      </c>
      <c r="F207" s="23"/>
      <c r="G207" s="5"/>
      <c r="H207" s="5"/>
      <c r="I207" s="23"/>
      <c r="J207" s="5"/>
      <c r="K207" s="5"/>
      <c r="L207" s="23"/>
      <c r="M207" s="5"/>
      <c r="N207" s="5"/>
    </row>
    <row r="208" spans="1:14">
      <c r="A208" s="20"/>
      <c r="B208" s="8"/>
      <c r="C208" s="9"/>
      <c r="D208" s="13"/>
      <c r="E208" s="13"/>
      <c r="F208" s="23"/>
      <c r="G208" s="5"/>
      <c r="H208" s="5"/>
      <c r="I208" s="23"/>
      <c r="J208" s="5"/>
      <c r="K208" s="5"/>
      <c r="L208" s="23"/>
      <c r="M208" s="5"/>
      <c r="N208" s="5"/>
    </row>
    <row r="209" spans="1:14">
      <c r="A209" s="20" t="s">
        <v>99</v>
      </c>
      <c r="B209" s="8" t="s">
        <v>69</v>
      </c>
      <c r="C209" s="9">
        <v>1</v>
      </c>
      <c r="D209" s="13"/>
      <c r="E209" s="13"/>
      <c r="F209" s="23"/>
      <c r="G209" s="5"/>
      <c r="H209" s="5"/>
      <c r="I209" s="23"/>
      <c r="J209" s="5"/>
      <c r="K209" s="5"/>
      <c r="L209" s="23"/>
      <c r="M209" s="5"/>
      <c r="N209" s="5"/>
    </row>
    <row r="210" spans="1:14">
      <c r="A210" s="20"/>
      <c r="B210" s="8"/>
      <c r="C210" s="9"/>
      <c r="D210" s="13"/>
      <c r="E210" s="13"/>
      <c r="F210" s="23"/>
      <c r="G210" s="5"/>
      <c r="H210" s="5"/>
      <c r="I210" s="23"/>
      <c r="J210" s="5"/>
      <c r="K210" s="5"/>
      <c r="L210" s="23"/>
      <c r="M210" s="5"/>
      <c r="N210" s="5"/>
    </row>
    <row r="211" spans="1:14">
      <c r="A211" s="20" t="s">
        <v>100</v>
      </c>
      <c r="B211" s="8" t="s">
        <v>69</v>
      </c>
      <c r="C211" s="9">
        <v>1</v>
      </c>
      <c r="D211" s="13"/>
      <c r="E211" s="13"/>
      <c r="F211" s="23"/>
      <c r="G211" s="5"/>
      <c r="H211" s="5"/>
      <c r="I211" s="23"/>
      <c r="J211" s="5"/>
      <c r="K211" s="5"/>
      <c r="L211" s="23"/>
      <c r="M211" s="5"/>
      <c r="N211" s="5"/>
    </row>
    <row r="212" spans="1:14">
      <c r="A212" s="20"/>
      <c r="B212" s="8"/>
      <c r="C212" s="9"/>
      <c r="D212" s="13"/>
      <c r="E212" s="13"/>
      <c r="F212" s="23"/>
      <c r="G212" s="5"/>
      <c r="H212" s="5"/>
      <c r="I212" s="23"/>
      <c r="J212" s="5"/>
      <c r="K212" s="5"/>
      <c r="L212" s="23"/>
      <c r="M212" s="5"/>
      <c r="N212" s="5"/>
    </row>
    <row r="213" spans="1:14">
      <c r="A213" s="20" t="s">
        <v>101</v>
      </c>
      <c r="B213" s="8" t="s">
        <v>69</v>
      </c>
      <c r="C213" s="9">
        <v>1</v>
      </c>
      <c r="D213" s="13"/>
      <c r="E213" s="13"/>
      <c r="F213" s="23"/>
      <c r="G213" s="5"/>
      <c r="H213" s="5"/>
      <c r="I213" s="23"/>
      <c r="J213" s="5"/>
      <c r="K213" s="5"/>
      <c r="L213" s="23"/>
      <c r="M213" s="5"/>
      <c r="N213" s="5"/>
    </row>
    <row r="214" spans="1:14">
      <c r="A214" s="20"/>
      <c r="B214" s="8"/>
      <c r="C214" s="9"/>
      <c r="D214" s="13"/>
      <c r="E214" s="13"/>
      <c r="F214" s="23"/>
      <c r="G214" s="5"/>
      <c r="H214" s="5"/>
      <c r="I214" s="23"/>
      <c r="J214" s="5"/>
      <c r="K214" s="5"/>
      <c r="L214" s="23"/>
      <c r="M214" s="5"/>
      <c r="N214" s="5"/>
    </row>
    <row r="215" spans="1:14">
      <c r="A215" s="20" t="s">
        <v>102</v>
      </c>
      <c r="B215" s="8" t="s">
        <v>69</v>
      </c>
      <c r="C215" s="9">
        <v>1</v>
      </c>
      <c r="D215" s="13"/>
      <c r="E215" s="13"/>
      <c r="F215" s="23"/>
      <c r="G215" s="5"/>
      <c r="H215" s="5"/>
      <c r="I215" s="23"/>
      <c r="J215" s="5"/>
      <c r="K215" s="5"/>
      <c r="L215" s="23"/>
      <c r="M215" s="5"/>
      <c r="N215" s="5"/>
    </row>
    <row r="216" spans="1:14">
      <c r="A216" s="20"/>
      <c r="B216" s="8"/>
      <c r="C216" s="9"/>
      <c r="D216" s="13"/>
      <c r="E216" s="13"/>
      <c r="F216" s="23"/>
      <c r="G216" s="5"/>
      <c r="H216" s="5"/>
      <c r="I216" s="23"/>
      <c r="J216" s="5"/>
      <c r="K216" s="5"/>
      <c r="L216" s="23"/>
      <c r="M216" s="5"/>
      <c r="N216" s="5"/>
    </row>
    <row r="217" spans="1:14">
      <c r="A217" s="20" t="s">
        <v>103</v>
      </c>
      <c r="B217" s="8" t="s">
        <v>69</v>
      </c>
      <c r="C217" s="9">
        <v>1</v>
      </c>
      <c r="D217" s="13"/>
      <c r="E217" s="13"/>
      <c r="F217" s="23"/>
      <c r="G217" s="5"/>
      <c r="H217" s="5"/>
      <c r="I217" s="23"/>
      <c r="J217" s="5"/>
      <c r="K217" s="5"/>
      <c r="L217" s="23"/>
      <c r="M217" s="5"/>
      <c r="N217" s="5"/>
    </row>
    <row r="218" spans="1:14">
      <c r="A218" s="20"/>
      <c r="B218" s="8"/>
      <c r="C218" s="9"/>
      <c r="D218" s="13"/>
      <c r="E218" s="13"/>
      <c r="F218" s="23"/>
      <c r="G218" s="5"/>
      <c r="H218" s="5"/>
      <c r="I218" s="23"/>
      <c r="J218" s="5"/>
      <c r="K218" s="5"/>
      <c r="L218" s="23"/>
      <c r="M218" s="5"/>
      <c r="N218" s="5"/>
    </row>
    <row r="219" spans="1:14">
      <c r="A219" s="20" t="s">
        <v>104</v>
      </c>
      <c r="B219" s="8" t="s">
        <v>69</v>
      </c>
      <c r="C219" s="9">
        <v>1</v>
      </c>
      <c r="D219" s="13"/>
      <c r="E219" s="13"/>
      <c r="F219" s="23"/>
      <c r="G219" s="5"/>
      <c r="H219" s="5"/>
      <c r="I219" s="23"/>
      <c r="J219" s="5"/>
      <c r="K219" s="5"/>
      <c r="L219" s="23"/>
      <c r="M219" s="5"/>
      <c r="N219" s="5"/>
    </row>
    <row r="220" spans="1:14">
      <c r="A220" s="20"/>
      <c r="B220" s="8"/>
      <c r="C220" s="9"/>
      <c r="D220" s="13"/>
      <c r="E220" s="13"/>
      <c r="F220" s="23"/>
      <c r="G220" s="5"/>
      <c r="H220" s="5"/>
      <c r="I220" s="23"/>
      <c r="J220" s="5"/>
      <c r="K220" s="5"/>
      <c r="L220" s="23"/>
      <c r="M220" s="5"/>
      <c r="N220" s="5"/>
    </row>
    <row r="221" spans="1:14">
      <c r="A221" s="20" t="s">
        <v>105</v>
      </c>
      <c r="B221" s="8" t="s">
        <v>69</v>
      </c>
      <c r="C221" s="9">
        <v>1</v>
      </c>
      <c r="D221" s="13"/>
      <c r="E221" s="13"/>
      <c r="F221" s="23"/>
      <c r="G221" s="5"/>
      <c r="H221" s="5"/>
      <c r="I221" s="23"/>
      <c r="J221" s="5"/>
      <c r="K221" s="5"/>
      <c r="L221" s="23"/>
      <c r="M221" s="5"/>
      <c r="N221" s="5"/>
    </row>
    <row r="222" spans="1:14">
      <c r="A222" s="20"/>
      <c r="B222" s="8"/>
      <c r="C222" s="9"/>
      <c r="D222" s="13"/>
      <c r="E222" s="13"/>
      <c r="F222" s="23"/>
      <c r="G222" s="5"/>
      <c r="H222" s="5"/>
      <c r="I222" s="23"/>
      <c r="J222" s="5"/>
      <c r="K222" s="5"/>
      <c r="L222" s="23"/>
      <c r="M222" s="5"/>
      <c r="N222" s="5"/>
    </row>
    <row r="223" spans="1:14">
      <c r="A223" s="21" t="s">
        <v>106</v>
      </c>
      <c r="B223" s="8"/>
      <c r="C223" s="9"/>
      <c r="D223" s="13"/>
      <c r="E223" s="13"/>
      <c r="F223" s="23"/>
      <c r="G223" s="5"/>
      <c r="H223" s="5"/>
      <c r="I223" s="23"/>
      <c r="J223" s="5"/>
      <c r="K223" s="5"/>
      <c r="L223" s="23"/>
      <c r="M223" s="5"/>
      <c r="N223" s="5"/>
    </row>
    <row r="224" spans="1:14">
      <c r="A224" s="20"/>
      <c r="B224" s="8"/>
      <c r="C224" s="9"/>
      <c r="D224" s="13"/>
      <c r="E224" s="13"/>
      <c r="F224" s="23"/>
      <c r="G224" s="5"/>
      <c r="H224" s="5"/>
      <c r="I224" s="23"/>
      <c r="J224" s="5"/>
      <c r="K224" s="5"/>
      <c r="L224" s="23"/>
      <c r="M224" s="5"/>
      <c r="N224" s="5"/>
    </row>
    <row r="225" spans="1:14">
      <c r="A225" s="20" t="s">
        <v>107</v>
      </c>
      <c r="B225" s="8" t="s">
        <v>69</v>
      </c>
      <c r="C225" s="9">
        <v>1</v>
      </c>
      <c r="D225" s="13">
        <v>120000</v>
      </c>
      <c r="E225" s="13">
        <f>D225*C225</f>
        <v>120000</v>
      </c>
      <c r="F225" s="23"/>
      <c r="G225" s="5"/>
      <c r="H225" s="5"/>
      <c r="I225" s="23"/>
      <c r="J225" s="5"/>
      <c r="K225" s="5"/>
      <c r="L225" s="23"/>
      <c r="M225" s="5"/>
      <c r="N225" s="5"/>
    </row>
    <row r="226" spans="1:14">
      <c r="A226" s="20"/>
      <c r="B226" s="8"/>
      <c r="C226" s="9"/>
      <c r="D226" s="13"/>
      <c r="E226" s="13"/>
      <c r="F226" s="23"/>
      <c r="G226" s="5"/>
      <c r="H226" s="5"/>
      <c r="I226" s="23"/>
      <c r="J226" s="5"/>
      <c r="K226" s="5"/>
      <c r="L226" s="23"/>
      <c r="M226" s="5"/>
      <c r="N226" s="5"/>
    </row>
    <row r="227" spans="1:14">
      <c r="A227" s="20" t="s">
        <v>108</v>
      </c>
      <c r="B227" s="8" t="s">
        <v>69</v>
      </c>
      <c r="C227" s="9">
        <v>1</v>
      </c>
      <c r="D227" s="13">
        <v>60000</v>
      </c>
      <c r="E227" s="13">
        <f>D227*C227</f>
        <v>60000</v>
      </c>
      <c r="F227" s="23"/>
      <c r="G227" s="5"/>
      <c r="H227" s="5"/>
      <c r="I227" s="23"/>
      <c r="J227" s="5"/>
      <c r="K227" s="5"/>
      <c r="L227" s="23"/>
      <c r="M227" s="5"/>
      <c r="N227" s="5"/>
    </row>
    <row r="228" spans="1:14">
      <c r="A228" s="20"/>
      <c r="B228" s="8"/>
      <c r="C228" s="9"/>
      <c r="D228" s="13"/>
      <c r="E228" s="13"/>
      <c r="F228" s="23"/>
      <c r="G228" s="5"/>
      <c r="H228" s="5"/>
      <c r="I228" s="23"/>
      <c r="J228" s="5"/>
      <c r="K228" s="5"/>
      <c r="L228" s="23"/>
      <c r="M228" s="5"/>
      <c r="N228" s="5"/>
    </row>
    <row r="229" spans="1:14">
      <c r="A229" s="20" t="s">
        <v>109</v>
      </c>
      <c r="B229" s="8" t="s">
        <v>69</v>
      </c>
      <c r="C229" s="9">
        <v>1</v>
      </c>
      <c r="D229" s="13"/>
      <c r="E229" s="13"/>
      <c r="F229" s="23"/>
      <c r="G229" s="5"/>
      <c r="H229" s="5"/>
      <c r="I229" s="23"/>
      <c r="J229" s="5"/>
      <c r="K229" s="5"/>
      <c r="L229" s="23"/>
      <c r="M229" s="5"/>
      <c r="N229" s="5"/>
    </row>
    <row r="230" spans="1:14">
      <c r="A230" s="20"/>
      <c r="B230" s="8"/>
      <c r="C230" s="9"/>
      <c r="D230" s="13"/>
      <c r="E230" s="13"/>
      <c r="F230" s="23"/>
      <c r="G230" s="5"/>
      <c r="H230" s="5"/>
      <c r="I230" s="23"/>
      <c r="J230" s="5"/>
      <c r="K230" s="5"/>
      <c r="L230" s="23"/>
      <c r="M230" s="5"/>
      <c r="N230" s="5"/>
    </row>
    <row r="231" spans="1:14">
      <c r="A231" s="20" t="s">
        <v>110</v>
      </c>
      <c r="B231" s="8" t="s">
        <v>69</v>
      </c>
      <c r="C231" s="9">
        <v>1</v>
      </c>
      <c r="D231" s="13"/>
      <c r="E231" s="13"/>
      <c r="F231" s="23"/>
      <c r="G231" s="5"/>
      <c r="H231" s="5"/>
      <c r="I231" s="23"/>
      <c r="J231" s="5"/>
      <c r="K231" s="5"/>
      <c r="L231" s="23"/>
      <c r="M231" s="5"/>
      <c r="N231" s="5"/>
    </row>
    <row r="232" spans="1:14">
      <c r="A232" s="20"/>
      <c r="B232" s="8"/>
      <c r="C232" s="9"/>
      <c r="D232" s="13"/>
      <c r="E232" s="13"/>
      <c r="F232" s="23"/>
      <c r="G232" s="5"/>
      <c r="H232" s="5"/>
      <c r="I232" s="23"/>
      <c r="J232" s="5"/>
      <c r="K232" s="5"/>
      <c r="L232" s="23"/>
      <c r="M232" s="5"/>
      <c r="N232" s="5"/>
    </row>
    <row r="233" spans="1:14">
      <c r="A233" s="20" t="s">
        <v>111</v>
      </c>
      <c r="B233" s="8" t="s">
        <v>69</v>
      </c>
      <c r="C233" s="9">
        <v>1</v>
      </c>
      <c r="D233" s="13"/>
      <c r="E233" s="13"/>
      <c r="F233" s="23"/>
      <c r="G233" s="5"/>
      <c r="H233" s="5"/>
      <c r="I233" s="23"/>
      <c r="J233" s="5"/>
      <c r="K233" s="5"/>
      <c r="L233" s="23"/>
      <c r="M233" s="5"/>
      <c r="N233" s="5"/>
    </row>
    <row r="234" spans="1:14">
      <c r="A234" s="20"/>
      <c r="B234" s="8"/>
      <c r="C234" s="9"/>
      <c r="D234" s="13"/>
      <c r="E234" s="13"/>
      <c r="F234" s="23"/>
      <c r="G234" s="5"/>
      <c r="H234" s="5"/>
      <c r="I234" s="23"/>
      <c r="J234" s="5"/>
      <c r="K234" s="5"/>
      <c r="L234" s="23"/>
      <c r="M234" s="5"/>
      <c r="N234" s="5"/>
    </row>
    <row r="235" spans="1:14">
      <c r="A235" s="20" t="s">
        <v>112</v>
      </c>
      <c r="B235" s="8" t="s">
        <v>69</v>
      </c>
      <c r="C235" s="9">
        <v>1</v>
      </c>
      <c r="D235" s="13"/>
      <c r="E235" s="13"/>
      <c r="F235" s="23"/>
      <c r="G235" s="5"/>
      <c r="H235" s="5"/>
      <c r="I235" s="23"/>
      <c r="J235" s="5"/>
      <c r="K235" s="5"/>
      <c r="L235" s="23"/>
      <c r="M235" s="5"/>
      <c r="N235" s="5"/>
    </row>
    <row r="236" spans="1:14">
      <c r="A236" s="20"/>
      <c r="B236" s="8"/>
      <c r="C236" s="9"/>
      <c r="D236" s="13"/>
      <c r="E236" s="13"/>
      <c r="F236" s="23"/>
      <c r="G236" s="5"/>
      <c r="H236" s="5"/>
      <c r="I236" s="23"/>
      <c r="J236" s="5"/>
      <c r="K236" s="5"/>
      <c r="L236" s="23"/>
      <c r="M236" s="5"/>
      <c r="N236" s="5"/>
    </row>
    <row r="237" spans="1:14">
      <c r="A237" s="20" t="s">
        <v>113</v>
      </c>
      <c r="B237" s="8" t="s">
        <v>69</v>
      </c>
      <c r="C237" s="9">
        <v>1</v>
      </c>
      <c r="D237" s="13"/>
      <c r="E237" s="13"/>
      <c r="F237" s="23"/>
      <c r="G237" s="5"/>
      <c r="H237" s="5"/>
      <c r="I237" s="23"/>
      <c r="J237" s="5"/>
      <c r="K237" s="5"/>
      <c r="L237" s="23"/>
      <c r="M237" s="5"/>
      <c r="N237" s="5"/>
    </row>
    <row r="238" spans="1:14">
      <c r="A238" s="20"/>
      <c r="B238" s="8"/>
      <c r="C238" s="9"/>
      <c r="D238" s="13"/>
      <c r="E238" s="13"/>
      <c r="F238" s="23"/>
      <c r="G238" s="5"/>
      <c r="H238" s="5"/>
      <c r="I238" s="23"/>
      <c r="J238" s="5"/>
      <c r="K238" s="5"/>
      <c r="L238" s="23"/>
      <c r="M238" s="5"/>
      <c r="N238" s="5"/>
    </row>
    <row r="239" spans="1:14">
      <c r="A239" s="20" t="s">
        <v>114</v>
      </c>
      <c r="B239" s="8" t="s">
        <v>69</v>
      </c>
      <c r="C239" s="9">
        <v>1</v>
      </c>
      <c r="D239" s="13">
        <v>12000</v>
      </c>
      <c r="E239" s="13">
        <f>D239*C239</f>
        <v>12000</v>
      </c>
      <c r="F239" s="23"/>
      <c r="G239" s="5"/>
      <c r="H239" s="5"/>
      <c r="I239" s="23"/>
      <c r="J239" s="5"/>
      <c r="K239" s="5"/>
      <c r="L239" s="23"/>
      <c r="M239" s="5"/>
      <c r="N239" s="5"/>
    </row>
    <row r="240" spans="1:14">
      <c r="A240" s="20"/>
      <c r="B240" s="8"/>
      <c r="C240" s="9"/>
      <c r="D240" s="13"/>
      <c r="E240" s="13"/>
      <c r="F240" s="23"/>
      <c r="G240" s="5"/>
      <c r="H240" s="5"/>
      <c r="I240" s="23"/>
      <c r="J240" s="5"/>
      <c r="K240" s="5"/>
      <c r="L240" s="23"/>
      <c r="M240" s="5"/>
      <c r="N240" s="5"/>
    </row>
    <row r="241" spans="1:14">
      <c r="A241" s="20" t="s">
        <v>115</v>
      </c>
      <c r="B241" s="8" t="s">
        <v>69</v>
      </c>
      <c r="C241" s="9">
        <v>1</v>
      </c>
      <c r="D241" s="13">
        <v>20000</v>
      </c>
      <c r="E241" s="13">
        <f>D241*C241</f>
        <v>20000</v>
      </c>
      <c r="F241" s="23"/>
      <c r="G241" s="5"/>
      <c r="H241" s="5"/>
      <c r="I241" s="23"/>
      <c r="J241" s="5"/>
      <c r="K241" s="5"/>
      <c r="L241" s="23"/>
      <c r="M241" s="5"/>
      <c r="N241" s="5"/>
    </row>
    <row r="242" spans="1:14">
      <c r="A242" s="20"/>
      <c r="B242" s="8"/>
      <c r="C242" s="9"/>
      <c r="D242" s="13"/>
      <c r="E242" s="13"/>
      <c r="F242" s="23"/>
      <c r="G242" s="5"/>
      <c r="H242" s="5"/>
      <c r="I242" s="23"/>
      <c r="J242" s="5"/>
      <c r="K242" s="5"/>
      <c r="L242" s="23"/>
      <c r="M242" s="5"/>
      <c r="N242" s="5"/>
    </row>
    <row r="243" spans="1:14">
      <c r="A243" s="20" t="s">
        <v>116</v>
      </c>
      <c r="B243" s="8" t="s">
        <v>69</v>
      </c>
      <c r="C243" s="9">
        <v>1</v>
      </c>
      <c r="D243" s="13"/>
      <c r="E243" s="13"/>
      <c r="F243" s="23"/>
      <c r="G243" s="5"/>
      <c r="H243" s="5"/>
      <c r="I243" s="23"/>
      <c r="J243" s="5"/>
      <c r="K243" s="5"/>
      <c r="L243" s="23"/>
      <c r="M243" s="5"/>
      <c r="N243" s="5"/>
    </row>
    <row r="244" spans="1:14">
      <c r="A244" s="20"/>
      <c r="B244" s="8"/>
      <c r="C244" s="9"/>
      <c r="D244" s="13"/>
      <c r="E244" s="13"/>
      <c r="F244" s="23"/>
      <c r="G244" s="5"/>
      <c r="H244" s="5"/>
      <c r="I244" s="23"/>
      <c r="J244" s="5"/>
      <c r="K244" s="5"/>
      <c r="L244" s="23"/>
      <c r="M244" s="5"/>
      <c r="N244" s="5"/>
    </row>
    <row r="245" spans="1:14">
      <c r="A245" s="20" t="s">
        <v>117</v>
      </c>
      <c r="B245" s="8" t="s">
        <v>69</v>
      </c>
      <c r="C245" s="9">
        <v>1</v>
      </c>
      <c r="D245" s="13"/>
      <c r="E245" s="13"/>
      <c r="F245" s="23"/>
      <c r="G245" s="5"/>
      <c r="H245" s="5"/>
      <c r="I245" s="23"/>
      <c r="J245" s="5"/>
      <c r="K245" s="5"/>
      <c r="L245" s="23"/>
      <c r="M245" s="5"/>
      <c r="N245" s="5"/>
    </row>
    <row r="246" spans="1:14">
      <c r="A246" s="20"/>
      <c r="B246" s="8"/>
      <c r="C246" s="9"/>
      <c r="D246" s="13"/>
      <c r="E246" s="13"/>
      <c r="F246" s="23"/>
      <c r="G246" s="5"/>
      <c r="H246" s="5"/>
      <c r="I246" s="23"/>
      <c r="J246" s="5"/>
      <c r="K246" s="5"/>
      <c r="L246" s="23"/>
      <c r="M246" s="5"/>
      <c r="N246" s="5"/>
    </row>
    <row r="247" spans="1:14">
      <c r="A247" s="20" t="s">
        <v>118</v>
      </c>
      <c r="B247" s="8" t="s">
        <v>69</v>
      </c>
      <c r="C247" s="9">
        <v>1</v>
      </c>
      <c r="D247" s="13">
        <v>400000</v>
      </c>
      <c r="E247" s="13">
        <f>D247*C247</f>
        <v>400000</v>
      </c>
      <c r="F247" s="23"/>
      <c r="G247" s="5"/>
      <c r="H247" s="5"/>
      <c r="I247" s="23"/>
      <c r="J247" s="5"/>
      <c r="K247" s="5"/>
      <c r="L247" s="23"/>
      <c r="M247" s="5"/>
      <c r="N247" s="5"/>
    </row>
    <row r="248" spans="1:14">
      <c r="A248" s="20"/>
      <c r="B248" s="8"/>
      <c r="C248" s="9"/>
      <c r="D248" s="13"/>
      <c r="E248" s="13"/>
      <c r="F248" s="23"/>
      <c r="G248" s="5"/>
      <c r="H248" s="5"/>
      <c r="I248" s="23"/>
      <c r="J248" s="5"/>
      <c r="K248" s="5"/>
      <c r="L248" s="23"/>
      <c r="M248" s="5"/>
      <c r="N248" s="5"/>
    </row>
    <row r="249" spans="1:14">
      <c r="A249" s="20" t="s">
        <v>119</v>
      </c>
      <c r="B249" s="8" t="s">
        <v>69</v>
      </c>
      <c r="C249" s="9">
        <v>1</v>
      </c>
      <c r="D249" s="13">
        <v>200000</v>
      </c>
      <c r="E249" s="13">
        <f>D249*C249</f>
        <v>200000</v>
      </c>
      <c r="F249" s="23"/>
      <c r="G249" s="5"/>
      <c r="H249" s="5"/>
      <c r="I249" s="23"/>
      <c r="J249" s="5"/>
      <c r="K249" s="5"/>
      <c r="L249" s="23"/>
      <c r="M249" s="5"/>
      <c r="N249" s="5"/>
    </row>
    <row r="250" spans="1:14">
      <c r="A250" s="20" t="s">
        <v>120</v>
      </c>
      <c r="B250" s="8"/>
      <c r="C250" s="9"/>
      <c r="D250" s="13"/>
      <c r="E250" s="13"/>
      <c r="F250" s="23"/>
      <c r="G250" s="5"/>
      <c r="H250" s="5"/>
      <c r="I250" s="23"/>
      <c r="J250" s="5"/>
      <c r="K250" s="5"/>
      <c r="L250" s="23"/>
      <c r="M250" s="5"/>
      <c r="N250" s="5"/>
    </row>
    <row r="251" spans="1:14">
      <c r="A251" s="20"/>
      <c r="B251" s="8"/>
      <c r="C251" s="9"/>
      <c r="D251" s="13"/>
      <c r="E251" s="13"/>
      <c r="F251" s="23"/>
      <c r="G251" s="5"/>
      <c r="H251" s="5"/>
      <c r="I251" s="23"/>
      <c r="J251" s="5"/>
      <c r="K251" s="5"/>
      <c r="L251" s="23"/>
      <c r="M251" s="5"/>
      <c r="N251" s="5"/>
    </row>
    <row r="252" spans="1:14">
      <c r="A252" s="20" t="s">
        <v>126</v>
      </c>
      <c r="B252" s="8" t="s">
        <v>69</v>
      </c>
      <c r="C252" s="9">
        <v>1</v>
      </c>
      <c r="D252" s="13"/>
      <c r="E252" s="13"/>
      <c r="F252" s="23"/>
      <c r="G252" s="5"/>
      <c r="H252" s="5"/>
      <c r="I252" s="23"/>
      <c r="J252" s="5"/>
      <c r="K252" s="5"/>
      <c r="L252" s="23"/>
      <c r="M252" s="5"/>
      <c r="N252" s="5"/>
    </row>
    <row r="253" spans="1:14">
      <c r="A253" s="20"/>
      <c r="B253" s="8"/>
      <c r="C253" s="9"/>
      <c r="D253" s="13"/>
      <c r="E253" s="13"/>
      <c r="F253" s="23"/>
      <c r="G253" s="5"/>
      <c r="H253" s="5"/>
      <c r="I253" s="23"/>
      <c r="J253" s="5"/>
      <c r="K253" s="5"/>
      <c r="L253" s="23"/>
      <c r="M253" s="5"/>
      <c r="N253" s="5"/>
    </row>
    <row r="254" spans="1:14">
      <c r="A254" s="20" t="s">
        <v>122</v>
      </c>
      <c r="B254" s="8" t="s">
        <v>69</v>
      </c>
      <c r="C254" s="9">
        <v>1</v>
      </c>
      <c r="D254" s="13">
        <v>20000</v>
      </c>
      <c r="E254" s="13">
        <f>D254*C254</f>
        <v>20000</v>
      </c>
      <c r="F254" s="23"/>
      <c r="G254" s="5"/>
      <c r="H254" s="5"/>
      <c r="I254" s="23"/>
      <c r="J254" s="5"/>
      <c r="K254" s="5"/>
      <c r="L254" s="23"/>
      <c r="M254" s="5"/>
      <c r="N254" s="5"/>
    </row>
    <row r="255" spans="1:14">
      <c r="A255" s="1"/>
      <c r="B255" s="2"/>
      <c r="C255" s="2"/>
      <c r="D255" s="13"/>
      <c r="E255" s="13"/>
      <c r="F255" s="23"/>
      <c r="G255" s="5"/>
      <c r="H255" s="5"/>
      <c r="I255" s="23"/>
      <c r="J255" s="5"/>
      <c r="K255" s="5"/>
      <c r="L255" s="23"/>
      <c r="M255" s="5"/>
      <c r="N255" s="5"/>
    </row>
    <row r="256" spans="1:14">
      <c r="A256" s="5" t="s">
        <v>77</v>
      </c>
      <c r="B256" s="2"/>
      <c r="C256" s="2"/>
      <c r="D256" s="13"/>
      <c r="E256" s="12">
        <f>SUM(E9:E255)</f>
        <v>1494000</v>
      </c>
      <c r="F256" s="23"/>
      <c r="G256" s="5"/>
      <c r="H256" s="5"/>
      <c r="I256" s="23"/>
      <c r="J256" s="5"/>
      <c r="K256" s="5"/>
      <c r="L256" s="23"/>
      <c r="M256" s="5"/>
      <c r="N256" s="5"/>
    </row>
    <row r="257" spans="1:14">
      <c r="A257" s="2"/>
      <c r="B257" s="5"/>
      <c r="C257" s="5"/>
      <c r="D257" s="17"/>
      <c r="E257" s="17"/>
      <c r="F257" s="23"/>
      <c r="G257" s="5"/>
      <c r="H257" s="5"/>
      <c r="I257" s="23"/>
      <c r="J257" s="5"/>
      <c r="K257" s="5"/>
      <c r="L257" s="23"/>
      <c r="M257" s="5"/>
      <c r="N257" s="5"/>
    </row>
    <row r="258" spans="1:14" s="46" customFormat="1">
      <c r="A258" s="3"/>
      <c r="B258" s="14"/>
      <c r="C258" s="14"/>
      <c r="D258" s="52"/>
      <c r="E258" s="52"/>
      <c r="F258" s="14"/>
      <c r="G258" s="14"/>
      <c r="H258" s="14"/>
      <c r="I258" s="14"/>
      <c r="J258" s="14"/>
      <c r="K258" s="14"/>
      <c r="L258" s="14"/>
      <c r="M258" s="14"/>
      <c r="N258" s="14"/>
    </row>
    <row r="259" spans="1:14">
      <c r="A259" s="2"/>
      <c r="B259" s="5"/>
      <c r="C259" s="5"/>
      <c r="D259" s="17"/>
      <c r="E259" s="17"/>
      <c r="F259" s="23"/>
      <c r="G259" s="5"/>
      <c r="H259" s="5"/>
      <c r="I259" s="23"/>
      <c r="J259" s="5"/>
      <c r="K259" s="5"/>
      <c r="L259" s="23"/>
      <c r="M259" s="5"/>
      <c r="N259" s="5"/>
    </row>
    <row r="260" spans="1:14">
      <c r="A260" s="26" t="s">
        <v>140</v>
      </c>
      <c r="B260" s="27"/>
      <c r="C260" s="27"/>
      <c r="D260" s="32"/>
      <c r="E260" s="32"/>
      <c r="F260" s="18"/>
      <c r="G260" s="2"/>
      <c r="H260" s="2"/>
      <c r="I260" s="18"/>
      <c r="J260" s="2"/>
      <c r="K260" s="2"/>
      <c r="L260" s="18"/>
      <c r="M260" s="2"/>
      <c r="N260" s="2"/>
    </row>
    <row r="261" spans="1:14">
      <c r="A261" s="26" t="s">
        <v>10</v>
      </c>
      <c r="B261" s="27"/>
      <c r="C261" s="27"/>
      <c r="D261" s="32"/>
      <c r="E261" s="32"/>
      <c r="F261" s="18"/>
      <c r="G261" s="2"/>
      <c r="H261" s="2"/>
      <c r="I261" s="18"/>
      <c r="J261" s="2"/>
      <c r="K261" s="2"/>
      <c r="L261" s="18"/>
      <c r="M261" s="2"/>
      <c r="N261" s="2"/>
    </row>
    <row r="262" spans="1:14">
      <c r="A262" s="27"/>
      <c r="B262" s="27"/>
      <c r="C262" s="27"/>
      <c r="D262" s="32"/>
      <c r="E262" s="32"/>
      <c r="F262" s="18"/>
      <c r="G262" s="2"/>
      <c r="H262" s="2"/>
      <c r="I262" s="18"/>
      <c r="J262" s="2"/>
      <c r="K262" s="2"/>
      <c r="L262" s="18"/>
      <c r="M262" s="2"/>
      <c r="N262" s="2"/>
    </row>
    <row r="263" spans="1:14" s="25" customFormat="1">
      <c r="A263" s="49" t="s">
        <v>141</v>
      </c>
      <c r="B263" s="49"/>
      <c r="C263" s="49"/>
      <c r="D263" s="50"/>
      <c r="E263" s="50"/>
      <c r="F263" s="23"/>
      <c r="G263" s="5"/>
      <c r="H263" s="5"/>
      <c r="I263" s="23"/>
      <c r="J263" s="5"/>
      <c r="K263" s="5"/>
      <c r="L263" s="23"/>
      <c r="M263" s="5"/>
      <c r="N263" s="5"/>
    </row>
    <row r="264" spans="1:14">
      <c r="A264" s="27"/>
      <c r="B264" s="27"/>
      <c r="C264" s="27"/>
      <c r="D264" s="32"/>
      <c r="E264" s="32"/>
      <c r="F264" s="18"/>
      <c r="G264" s="2"/>
      <c r="H264" s="2"/>
      <c r="I264" s="18"/>
      <c r="J264" s="2"/>
      <c r="K264" s="2"/>
      <c r="L264" s="18"/>
      <c r="M264" s="2"/>
      <c r="N264" s="2"/>
    </row>
    <row r="265" spans="1:14">
      <c r="A265" s="1" t="s">
        <v>12</v>
      </c>
      <c r="B265" s="5" t="s">
        <v>8</v>
      </c>
      <c r="C265" s="2"/>
      <c r="D265" s="13"/>
      <c r="E265" s="13"/>
      <c r="F265" s="18"/>
      <c r="G265" s="2"/>
      <c r="H265" s="2"/>
      <c r="I265" s="18"/>
      <c r="J265" s="2"/>
      <c r="K265" s="2"/>
      <c r="L265" s="18"/>
      <c r="M265" s="2"/>
      <c r="N265" s="2"/>
    </row>
    <row r="266" spans="1:14">
      <c r="A266" s="2"/>
      <c r="B266" s="2"/>
      <c r="C266" s="2"/>
      <c r="D266" s="13"/>
      <c r="E266" s="13"/>
      <c r="F266" s="18"/>
      <c r="G266" s="2"/>
      <c r="H266" s="2"/>
      <c r="I266" s="18"/>
      <c r="J266" s="2"/>
      <c r="K266" s="2"/>
      <c r="L266" s="18"/>
      <c r="M266" s="2"/>
      <c r="N266" s="2"/>
    </row>
    <row r="267" spans="1:14">
      <c r="A267" s="1" t="s">
        <v>13</v>
      </c>
      <c r="B267" s="5" t="s">
        <v>5</v>
      </c>
      <c r="C267" s="2"/>
      <c r="D267" s="13"/>
      <c r="E267" s="13"/>
      <c r="F267" s="18"/>
      <c r="G267" s="2"/>
      <c r="H267" s="2"/>
      <c r="I267" s="18"/>
      <c r="J267" s="2"/>
      <c r="K267" s="2"/>
      <c r="L267" s="18"/>
      <c r="M267" s="2"/>
      <c r="N267" s="2"/>
    </row>
    <row r="268" spans="1:14">
      <c r="A268" s="2"/>
      <c r="B268" s="2"/>
      <c r="C268" s="2"/>
      <c r="D268" s="13"/>
      <c r="E268" s="13"/>
      <c r="F268" s="18"/>
      <c r="G268" s="2"/>
      <c r="H268" s="2"/>
      <c r="I268" s="18"/>
      <c r="J268" s="2"/>
      <c r="K268" s="2"/>
      <c r="L268" s="18"/>
      <c r="M268" s="2"/>
      <c r="N268" s="2"/>
    </row>
    <row r="269" spans="1:14" ht="46.8">
      <c r="A269" s="4" t="s">
        <v>14</v>
      </c>
      <c r="B269" s="4" t="s">
        <v>15</v>
      </c>
      <c r="C269" s="11">
        <v>868</v>
      </c>
      <c r="D269" s="15">
        <v>35</v>
      </c>
      <c r="E269" s="15">
        <f>D269*C269</f>
        <v>30380</v>
      </c>
      <c r="F269" s="18"/>
      <c r="G269" s="2"/>
      <c r="H269" s="16">
        <f>D269*G269</f>
        <v>0</v>
      </c>
      <c r="I269" s="18"/>
      <c r="J269" s="2"/>
      <c r="K269" s="16">
        <f>D269*J269</f>
        <v>0</v>
      </c>
      <c r="L269" s="18"/>
      <c r="M269" s="2">
        <f>G269+J269</f>
        <v>0</v>
      </c>
      <c r="N269" s="16">
        <f>D269*M269</f>
        <v>0</v>
      </c>
    </row>
    <row r="270" spans="1:14">
      <c r="A270" s="27"/>
      <c r="B270" s="27"/>
      <c r="C270" s="27"/>
      <c r="D270" s="32"/>
      <c r="E270" s="32"/>
      <c r="F270" s="18"/>
      <c r="G270" s="2"/>
      <c r="H270" s="2"/>
      <c r="I270" s="18"/>
      <c r="J270" s="2"/>
      <c r="K270" s="2"/>
      <c r="L270" s="18"/>
      <c r="M270" s="2"/>
      <c r="N270" s="2"/>
    </row>
    <row r="271" spans="1:14" ht="46.8">
      <c r="A271" s="27" t="s">
        <v>142</v>
      </c>
      <c r="B271" s="27"/>
      <c r="C271" s="27"/>
      <c r="D271" s="32"/>
      <c r="E271" s="32"/>
      <c r="F271" s="18"/>
      <c r="G271" s="2"/>
      <c r="H271" s="2"/>
      <c r="I271" s="18"/>
      <c r="J271" s="2"/>
      <c r="K271" s="2"/>
      <c r="L271" s="18"/>
      <c r="M271" s="2"/>
      <c r="N271" s="2"/>
    </row>
    <row r="272" spans="1:14">
      <c r="A272" s="27"/>
      <c r="B272" s="27"/>
      <c r="C272" s="27"/>
      <c r="D272" s="32"/>
      <c r="E272" s="32"/>
      <c r="F272" s="18"/>
      <c r="G272" s="2"/>
      <c r="H272" s="2"/>
      <c r="I272" s="18"/>
      <c r="J272" s="2"/>
      <c r="K272" s="2"/>
      <c r="L272" s="18"/>
      <c r="M272" s="2"/>
      <c r="N272" s="2"/>
    </row>
    <row r="273" spans="1:14">
      <c r="A273" s="27" t="s">
        <v>16</v>
      </c>
      <c r="B273" s="27" t="s">
        <v>17</v>
      </c>
      <c r="C273" s="27">
        <v>118</v>
      </c>
      <c r="D273" s="32">
        <v>75</v>
      </c>
      <c r="E273" s="32">
        <f t="shared" ref="E273:E322" si="0">(C273*D273)</f>
        <v>8850</v>
      </c>
      <c r="F273" s="18"/>
      <c r="G273" s="2"/>
      <c r="H273" s="16">
        <f>D273*G273</f>
        <v>0</v>
      </c>
      <c r="I273" s="18"/>
      <c r="J273" s="2"/>
      <c r="K273" s="16">
        <f>D273*J273</f>
        <v>0</v>
      </c>
      <c r="L273" s="18"/>
      <c r="M273" s="2">
        <f>G273+J273</f>
        <v>0</v>
      </c>
      <c r="N273" s="16">
        <f>D273*M273</f>
        <v>0</v>
      </c>
    </row>
    <row r="274" spans="1:14">
      <c r="A274" s="27"/>
      <c r="B274" s="27"/>
      <c r="C274" s="27"/>
      <c r="D274" s="32"/>
      <c r="E274" s="32"/>
      <c r="F274" s="18"/>
      <c r="G274" s="2"/>
      <c r="H274" s="16"/>
      <c r="I274" s="18"/>
      <c r="J274" s="2"/>
      <c r="K274" s="16"/>
      <c r="L274" s="18"/>
      <c r="M274" s="2"/>
      <c r="N274" s="16"/>
    </row>
    <row r="275" spans="1:14">
      <c r="A275" s="2" t="s">
        <v>80</v>
      </c>
      <c r="B275" s="2" t="s">
        <v>17</v>
      </c>
      <c r="C275" s="6">
        <v>20.400000000000002</v>
      </c>
      <c r="D275" s="13">
        <v>95</v>
      </c>
      <c r="E275" s="15">
        <f>D275*C275</f>
        <v>1938.0000000000002</v>
      </c>
      <c r="F275" s="18"/>
      <c r="G275" s="2"/>
      <c r="H275" s="16">
        <f>D275*G275</f>
        <v>0</v>
      </c>
      <c r="I275" s="18"/>
      <c r="J275" s="2"/>
      <c r="K275" s="16">
        <f>D275*J275</f>
        <v>0</v>
      </c>
      <c r="L275" s="18"/>
      <c r="M275" s="2">
        <f>G275+J275</f>
        <v>0</v>
      </c>
      <c r="N275" s="16">
        <f>D275*M275</f>
        <v>0</v>
      </c>
    </row>
    <row r="276" spans="1:14">
      <c r="A276" s="2"/>
      <c r="B276" s="2"/>
      <c r="C276" s="6"/>
      <c r="D276" s="13"/>
      <c r="E276" s="15"/>
      <c r="F276" s="18"/>
      <c r="G276" s="2"/>
      <c r="H276" s="16"/>
      <c r="I276" s="18"/>
      <c r="J276" s="2"/>
      <c r="K276" s="16"/>
      <c r="L276" s="18"/>
      <c r="M276" s="2"/>
      <c r="N276" s="16"/>
    </row>
    <row r="277" spans="1:14">
      <c r="A277" s="2" t="s">
        <v>131</v>
      </c>
      <c r="B277" s="2" t="s">
        <v>17</v>
      </c>
      <c r="C277" s="6">
        <v>217</v>
      </c>
      <c r="D277" s="13">
        <v>95</v>
      </c>
      <c r="E277" s="15">
        <f>D277*C277</f>
        <v>20615</v>
      </c>
      <c r="F277" s="18"/>
      <c r="G277" s="2"/>
      <c r="H277" s="16">
        <f>D277*G277</f>
        <v>0</v>
      </c>
      <c r="I277" s="18"/>
      <c r="J277" s="2"/>
      <c r="K277" s="16">
        <f>D277*J277</f>
        <v>0</v>
      </c>
      <c r="L277" s="18"/>
      <c r="M277" s="2">
        <f>G277+J277</f>
        <v>0</v>
      </c>
      <c r="N277" s="16">
        <f>D277*M277</f>
        <v>0</v>
      </c>
    </row>
    <row r="278" spans="1:14">
      <c r="A278" s="27"/>
      <c r="B278" s="27"/>
      <c r="C278" s="27"/>
      <c r="D278" s="32"/>
      <c r="E278" s="32"/>
      <c r="F278" s="18"/>
      <c r="G278" s="2"/>
      <c r="H278" s="16"/>
      <c r="I278" s="18"/>
      <c r="J278" s="2"/>
      <c r="K278" s="16"/>
      <c r="L278" s="18"/>
      <c r="M278" s="2"/>
      <c r="N278" s="16"/>
    </row>
    <row r="279" spans="1:14">
      <c r="A279" s="27" t="s">
        <v>143</v>
      </c>
      <c r="B279" s="27"/>
      <c r="C279" s="27"/>
      <c r="D279" s="32"/>
      <c r="E279" s="32"/>
      <c r="F279" s="18"/>
      <c r="G279" s="2"/>
      <c r="H279" s="2"/>
      <c r="I279" s="18"/>
      <c r="J279" s="2"/>
      <c r="K279" s="2"/>
      <c r="L279" s="18"/>
      <c r="M279" s="2"/>
      <c r="N279" s="2"/>
    </row>
    <row r="280" spans="1:14">
      <c r="A280" s="27"/>
      <c r="B280" s="27"/>
      <c r="C280" s="27"/>
      <c r="D280" s="32"/>
      <c r="E280" s="32"/>
      <c r="F280" s="18"/>
      <c r="G280" s="2"/>
      <c r="H280" s="2"/>
      <c r="I280" s="18"/>
      <c r="J280" s="2"/>
      <c r="K280" s="2"/>
      <c r="L280" s="18"/>
      <c r="M280" s="2"/>
      <c r="N280" s="2"/>
    </row>
    <row r="281" spans="1:14" ht="46.8">
      <c r="A281" s="27" t="s">
        <v>144</v>
      </c>
      <c r="B281" s="27" t="s">
        <v>17</v>
      </c>
      <c r="C281" s="27">
        <v>48</v>
      </c>
      <c r="D281" s="32">
        <v>85</v>
      </c>
      <c r="E281" s="32">
        <f t="shared" si="0"/>
        <v>4080</v>
      </c>
      <c r="F281" s="18"/>
      <c r="G281" s="2"/>
      <c r="H281" s="16">
        <f>D281*G281</f>
        <v>0</v>
      </c>
      <c r="I281" s="18"/>
      <c r="J281" s="2"/>
      <c r="K281" s="16">
        <f>D281*J281</f>
        <v>0</v>
      </c>
      <c r="L281" s="18"/>
      <c r="M281" s="2">
        <f>G281+J281</f>
        <v>0</v>
      </c>
      <c r="N281" s="16">
        <f>D281*M281</f>
        <v>0</v>
      </c>
    </row>
    <row r="282" spans="1:14">
      <c r="A282" s="27"/>
      <c r="B282" s="27"/>
      <c r="C282" s="27"/>
      <c r="D282" s="32"/>
      <c r="E282" s="32"/>
      <c r="F282" s="18"/>
      <c r="G282" s="2"/>
      <c r="H282" s="2"/>
      <c r="I282" s="18"/>
      <c r="J282" s="2"/>
      <c r="K282" s="2"/>
      <c r="L282" s="18"/>
      <c r="M282" s="2"/>
      <c r="N282" s="2"/>
    </row>
    <row r="283" spans="1:14">
      <c r="A283" s="27" t="s">
        <v>18</v>
      </c>
      <c r="B283" s="27"/>
      <c r="C283" s="27"/>
      <c r="D283" s="32"/>
      <c r="E283" s="32"/>
      <c r="F283" s="18"/>
      <c r="G283" s="2"/>
      <c r="H283" s="2"/>
      <c r="I283" s="18"/>
      <c r="J283" s="2"/>
      <c r="K283" s="2"/>
      <c r="L283" s="18"/>
      <c r="M283" s="2"/>
      <c r="N283" s="2"/>
    </row>
    <row r="284" spans="1:14">
      <c r="A284" s="27"/>
      <c r="B284" s="27"/>
      <c r="C284" s="27"/>
      <c r="D284" s="32"/>
      <c r="E284" s="32"/>
      <c r="F284" s="18"/>
      <c r="G284" s="2"/>
      <c r="H284" s="2"/>
      <c r="I284" s="18"/>
      <c r="J284" s="2"/>
      <c r="K284" s="2"/>
      <c r="L284" s="18"/>
      <c r="M284" s="2"/>
      <c r="N284" s="2"/>
    </row>
    <row r="285" spans="1:14">
      <c r="A285" s="27" t="s">
        <v>19</v>
      </c>
      <c r="B285" s="27" t="s">
        <v>15</v>
      </c>
      <c r="C285" s="27">
        <v>392</v>
      </c>
      <c r="D285" s="32">
        <v>35</v>
      </c>
      <c r="E285" s="32">
        <f t="shared" si="0"/>
        <v>13720</v>
      </c>
      <c r="F285" s="18"/>
      <c r="G285" s="2"/>
      <c r="H285" s="16">
        <f>D285*G285</f>
        <v>0</v>
      </c>
      <c r="I285" s="18"/>
      <c r="J285" s="2"/>
      <c r="K285" s="16">
        <f>D285*J285</f>
        <v>0</v>
      </c>
      <c r="L285" s="18"/>
      <c r="M285" s="2">
        <f>G285+J285</f>
        <v>0</v>
      </c>
      <c r="N285" s="16">
        <f>D285*M285</f>
        <v>0</v>
      </c>
    </row>
    <row r="286" spans="1:14">
      <c r="A286" s="27"/>
      <c r="B286" s="27"/>
      <c r="C286" s="27"/>
      <c r="D286" s="32"/>
      <c r="E286" s="32"/>
      <c r="F286" s="18"/>
      <c r="G286" s="2"/>
      <c r="H286" s="2"/>
      <c r="I286" s="18"/>
      <c r="J286" s="2"/>
      <c r="K286" s="2"/>
      <c r="L286" s="18"/>
      <c r="M286" s="2"/>
      <c r="N286" s="2"/>
    </row>
    <row r="287" spans="1:14">
      <c r="A287" s="27" t="s">
        <v>145</v>
      </c>
      <c r="B287" s="27"/>
      <c r="C287" s="27"/>
      <c r="D287" s="32"/>
      <c r="E287" s="32"/>
      <c r="F287" s="18"/>
      <c r="G287" s="2"/>
      <c r="H287" s="2"/>
      <c r="I287" s="18"/>
      <c r="J287" s="2"/>
      <c r="K287" s="2"/>
      <c r="L287" s="18"/>
      <c r="M287" s="2"/>
      <c r="N287" s="2"/>
    </row>
    <row r="288" spans="1:14">
      <c r="A288" s="27"/>
      <c r="B288" s="27"/>
      <c r="C288" s="27"/>
      <c r="D288" s="32"/>
      <c r="E288" s="32"/>
      <c r="F288" s="18"/>
      <c r="G288" s="2"/>
      <c r="H288" s="2"/>
      <c r="I288" s="18"/>
      <c r="J288" s="2"/>
      <c r="K288" s="2"/>
      <c r="L288" s="18"/>
      <c r="M288" s="2"/>
      <c r="N288" s="2"/>
    </row>
    <row r="289" spans="1:14">
      <c r="A289" s="27" t="s">
        <v>20</v>
      </c>
      <c r="B289" s="27" t="s">
        <v>9</v>
      </c>
      <c r="C289" s="27">
        <v>1</v>
      </c>
      <c r="D289" s="32">
        <v>5000</v>
      </c>
      <c r="E289" s="32">
        <f t="shared" si="0"/>
        <v>5000</v>
      </c>
      <c r="F289" s="18"/>
      <c r="G289" s="2"/>
      <c r="H289" s="16">
        <f>D289*G289</f>
        <v>0</v>
      </c>
      <c r="I289" s="18"/>
      <c r="J289" s="2"/>
      <c r="K289" s="16">
        <f>D289*J289</f>
        <v>0</v>
      </c>
      <c r="L289" s="18"/>
      <c r="M289" s="2">
        <f>G289+J289</f>
        <v>0</v>
      </c>
      <c r="N289" s="16">
        <f>D289*M289</f>
        <v>0</v>
      </c>
    </row>
    <row r="290" spans="1:14">
      <c r="A290" s="27"/>
      <c r="B290" s="27"/>
      <c r="C290" s="27"/>
      <c r="D290" s="32"/>
      <c r="E290" s="32"/>
      <c r="F290" s="18"/>
      <c r="G290" s="2"/>
      <c r="H290" s="2"/>
      <c r="I290" s="18"/>
      <c r="J290" s="2"/>
      <c r="K290" s="2"/>
      <c r="L290" s="18"/>
      <c r="M290" s="2"/>
      <c r="N290" s="2"/>
    </row>
    <row r="291" spans="1:14" ht="46.8">
      <c r="A291" s="27" t="s">
        <v>146</v>
      </c>
      <c r="B291" s="27"/>
      <c r="C291" s="27"/>
      <c r="D291" s="32"/>
      <c r="E291" s="32"/>
      <c r="F291" s="18"/>
      <c r="G291" s="2"/>
      <c r="H291" s="2"/>
      <c r="I291" s="18"/>
      <c r="J291" s="2"/>
      <c r="K291" s="2"/>
      <c r="L291" s="18"/>
      <c r="M291" s="2"/>
      <c r="N291" s="2"/>
    </row>
    <row r="292" spans="1:14">
      <c r="A292" s="27"/>
      <c r="B292" s="27"/>
      <c r="C292" s="27"/>
      <c r="D292" s="32"/>
      <c r="E292" s="32"/>
      <c r="F292" s="18"/>
      <c r="G292" s="2"/>
      <c r="H292" s="2"/>
      <c r="I292" s="18"/>
      <c r="J292" s="2"/>
      <c r="K292" s="2"/>
      <c r="L292" s="18"/>
      <c r="M292" s="2"/>
      <c r="N292" s="2"/>
    </row>
    <row r="293" spans="1:14">
      <c r="A293" s="27" t="s">
        <v>147</v>
      </c>
      <c r="B293" s="27" t="s">
        <v>17</v>
      </c>
      <c r="C293" s="27">
        <v>69</v>
      </c>
      <c r="D293" s="32">
        <v>45</v>
      </c>
      <c r="E293" s="32">
        <f t="shared" si="0"/>
        <v>3105</v>
      </c>
      <c r="F293" s="18"/>
      <c r="G293" s="2"/>
      <c r="H293" s="16">
        <f>D293*G293</f>
        <v>0</v>
      </c>
      <c r="I293" s="18"/>
      <c r="J293" s="2"/>
      <c r="K293" s="16">
        <f>D293*J293</f>
        <v>0</v>
      </c>
      <c r="L293" s="18"/>
      <c r="M293" s="2">
        <f>G293+J293</f>
        <v>0</v>
      </c>
      <c r="N293" s="16">
        <f>D293*M293</f>
        <v>0</v>
      </c>
    </row>
    <row r="294" spans="1:14">
      <c r="A294" s="27"/>
      <c r="B294" s="27"/>
      <c r="C294" s="27"/>
      <c r="D294" s="32"/>
      <c r="E294" s="32"/>
      <c r="F294" s="18"/>
      <c r="G294" s="2"/>
      <c r="H294" s="2"/>
      <c r="I294" s="18"/>
      <c r="J294" s="2"/>
      <c r="K294" s="2"/>
      <c r="L294" s="18"/>
      <c r="M294" s="2"/>
      <c r="N294" s="2"/>
    </row>
    <row r="295" spans="1:14">
      <c r="A295" s="27" t="s">
        <v>21</v>
      </c>
      <c r="B295" s="27"/>
      <c r="C295" s="27"/>
      <c r="D295" s="32"/>
      <c r="E295" s="32"/>
      <c r="F295" s="18"/>
      <c r="G295" s="2"/>
      <c r="H295" s="2"/>
      <c r="I295" s="18"/>
      <c r="J295" s="2"/>
      <c r="K295" s="2"/>
      <c r="L295" s="18"/>
      <c r="M295" s="2"/>
      <c r="N295" s="2"/>
    </row>
    <row r="296" spans="1:14">
      <c r="A296" s="27"/>
      <c r="B296" s="27"/>
      <c r="C296" s="27"/>
      <c r="D296" s="32"/>
      <c r="E296" s="32"/>
      <c r="F296" s="18"/>
      <c r="G296" s="2"/>
      <c r="H296" s="2"/>
      <c r="I296" s="18"/>
      <c r="J296" s="2"/>
      <c r="K296" s="2"/>
      <c r="L296" s="18"/>
      <c r="M296" s="2"/>
      <c r="N296" s="2"/>
    </row>
    <row r="297" spans="1:14">
      <c r="A297" s="27" t="s">
        <v>148</v>
      </c>
      <c r="B297" s="27" t="s">
        <v>15</v>
      </c>
      <c r="C297" s="27">
        <v>428</v>
      </c>
      <c r="D297" s="32">
        <v>45</v>
      </c>
      <c r="E297" s="32">
        <f t="shared" si="0"/>
        <v>19260</v>
      </c>
      <c r="F297" s="18"/>
      <c r="G297" s="2"/>
      <c r="H297" s="16">
        <f>D297*G297</f>
        <v>0</v>
      </c>
      <c r="I297" s="18"/>
      <c r="J297" s="2"/>
      <c r="K297" s="16">
        <f>D297*J297</f>
        <v>0</v>
      </c>
      <c r="L297" s="18"/>
      <c r="M297" s="2">
        <f>G297+J297</f>
        <v>0</v>
      </c>
      <c r="N297" s="16">
        <f>D297*M297</f>
        <v>0</v>
      </c>
    </row>
    <row r="298" spans="1:14">
      <c r="A298" s="27"/>
      <c r="B298" s="27"/>
      <c r="C298" s="27"/>
      <c r="D298" s="32"/>
      <c r="E298" s="32"/>
      <c r="F298" s="18"/>
      <c r="G298" s="2"/>
      <c r="H298" s="2"/>
      <c r="I298" s="18"/>
      <c r="J298" s="2"/>
      <c r="K298" s="2"/>
      <c r="L298" s="18"/>
      <c r="M298" s="2"/>
      <c r="N298" s="2"/>
    </row>
    <row r="299" spans="1:14">
      <c r="A299" s="27" t="s">
        <v>149</v>
      </c>
      <c r="B299" s="27" t="s">
        <v>15</v>
      </c>
      <c r="C299" s="27">
        <v>128</v>
      </c>
      <c r="D299" s="32">
        <v>45</v>
      </c>
      <c r="E299" s="32">
        <f t="shared" si="0"/>
        <v>5760</v>
      </c>
      <c r="F299" s="18"/>
      <c r="G299" s="2"/>
      <c r="H299" s="16">
        <f>D299*G299</f>
        <v>0</v>
      </c>
      <c r="I299" s="18"/>
      <c r="J299" s="2"/>
      <c r="K299" s="16">
        <f>D299*J299</f>
        <v>0</v>
      </c>
      <c r="L299" s="18"/>
      <c r="M299" s="2">
        <f>G299+J299</f>
        <v>0</v>
      </c>
      <c r="N299" s="16">
        <f>D299*M299</f>
        <v>0</v>
      </c>
    </row>
    <row r="300" spans="1:14">
      <c r="A300" s="27"/>
      <c r="B300" s="27"/>
      <c r="C300" s="27"/>
      <c r="D300" s="32"/>
      <c r="E300" s="32"/>
      <c r="F300" s="18"/>
      <c r="G300" s="2"/>
      <c r="H300" s="2"/>
      <c r="I300" s="18"/>
      <c r="J300" s="2"/>
      <c r="K300" s="2"/>
      <c r="L300" s="18"/>
      <c r="M300" s="2"/>
      <c r="N300" s="2"/>
    </row>
    <row r="301" spans="1:14">
      <c r="A301" s="27" t="s">
        <v>23</v>
      </c>
      <c r="B301" s="27"/>
      <c r="C301" s="27"/>
      <c r="D301" s="32"/>
      <c r="E301" s="32"/>
      <c r="F301" s="18"/>
      <c r="G301" s="2"/>
      <c r="H301" s="2"/>
      <c r="I301" s="18"/>
      <c r="J301" s="2"/>
      <c r="K301" s="2"/>
      <c r="L301" s="18"/>
      <c r="M301" s="2"/>
      <c r="N301" s="2"/>
    </row>
    <row r="302" spans="1:14">
      <c r="A302" s="27"/>
      <c r="B302" s="27"/>
      <c r="C302" s="27"/>
      <c r="D302" s="32"/>
      <c r="E302" s="32"/>
      <c r="F302" s="18"/>
      <c r="G302" s="2"/>
      <c r="H302" s="2"/>
      <c r="I302" s="18"/>
      <c r="J302" s="2"/>
      <c r="K302" s="2"/>
      <c r="L302" s="18"/>
      <c r="M302" s="2"/>
      <c r="N302" s="2"/>
    </row>
    <row r="303" spans="1:14">
      <c r="A303" s="27" t="s">
        <v>24</v>
      </c>
      <c r="B303" s="27"/>
      <c r="C303" s="27"/>
      <c r="D303" s="32"/>
      <c r="E303" s="32"/>
      <c r="F303" s="18"/>
      <c r="G303" s="2"/>
      <c r="H303" s="2"/>
      <c r="I303" s="18"/>
      <c r="J303" s="2"/>
      <c r="K303" s="2"/>
      <c r="L303" s="18"/>
      <c r="M303" s="2"/>
      <c r="N303" s="2"/>
    </row>
    <row r="304" spans="1:14">
      <c r="A304" s="27"/>
      <c r="B304" s="27"/>
      <c r="C304" s="27"/>
      <c r="D304" s="32"/>
      <c r="E304" s="32"/>
      <c r="F304" s="18"/>
      <c r="G304" s="2"/>
      <c r="H304" s="2"/>
      <c r="I304" s="18"/>
      <c r="J304" s="2"/>
      <c r="K304" s="2"/>
      <c r="L304" s="18"/>
      <c r="M304" s="2"/>
      <c r="N304" s="2"/>
    </row>
    <row r="305" spans="1:14">
      <c r="A305" s="27" t="s">
        <v>150</v>
      </c>
      <c r="B305" s="27" t="s">
        <v>15</v>
      </c>
      <c r="C305" s="27">
        <v>553</v>
      </c>
      <c r="D305" s="32">
        <v>25</v>
      </c>
      <c r="E305" s="32">
        <f t="shared" si="0"/>
        <v>13825</v>
      </c>
      <c r="F305" s="18"/>
      <c r="G305" s="2"/>
      <c r="H305" s="16">
        <f>D305*G305</f>
        <v>0</v>
      </c>
      <c r="I305" s="18"/>
      <c r="J305" s="2"/>
      <c r="K305" s="16">
        <f>D305*J305</f>
        <v>0</v>
      </c>
      <c r="L305" s="18"/>
      <c r="M305" s="2">
        <f>G305+J305</f>
        <v>0</v>
      </c>
      <c r="N305" s="16">
        <f>D305*M305</f>
        <v>0</v>
      </c>
    </row>
    <row r="306" spans="1:14">
      <c r="A306" s="27"/>
      <c r="B306" s="27"/>
      <c r="C306" s="27"/>
      <c r="D306" s="32"/>
      <c r="E306" s="32"/>
      <c r="F306" s="18"/>
      <c r="G306" s="2"/>
      <c r="H306" s="2"/>
      <c r="I306" s="18"/>
      <c r="J306" s="2"/>
      <c r="K306" s="2"/>
      <c r="L306" s="18"/>
      <c r="M306" s="2"/>
      <c r="N306" s="2"/>
    </row>
    <row r="307" spans="1:14" ht="46.8">
      <c r="A307" s="27" t="s">
        <v>25</v>
      </c>
      <c r="B307" s="27" t="s">
        <v>15</v>
      </c>
      <c r="C307" s="27">
        <v>428</v>
      </c>
      <c r="D307" s="32">
        <v>25</v>
      </c>
      <c r="E307" s="32">
        <f t="shared" si="0"/>
        <v>10700</v>
      </c>
      <c r="F307" s="18"/>
      <c r="G307" s="2"/>
      <c r="H307" s="16">
        <f>D307*G307</f>
        <v>0</v>
      </c>
      <c r="I307" s="18"/>
      <c r="J307" s="2"/>
      <c r="K307" s="16">
        <f>D307*J307</f>
        <v>0</v>
      </c>
      <c r="L307" s="18"/>
      <c r="M307" s="2">
        <f>G307+J307</f>
        <v>0</v>
      </c>
      <c r="N307" s="16">
        <f>D307*M307</f>
        <v>0</v>
      </c>
    </row>
    <row r="308" spans="1:14">
      <c r="A308" s="27"/>
      <c r="B308" s="27"/>
      <c r="C308" s="27"/>
      <c r="D308" s="32"/>
      <c r="E308" s="32"/>
      <c r="F308" s="18"/>
      <c r="G308" s="2"/>
      <c r="H308" s="2"/>
      <c r="I308" s="18"/>
      <c r="J308" s="2"/>
      <c r="K308" s="2"/>
      <c r="L308" s="18"/>
      <c r="M308" s="2"/>
      <c r="N308" s="2"/>
    </row>
    <row r="309" spans="1:14">
      <c r="A309" s="26" t="s">
        <v>140</v>
      </c>
      <c r="B309" s="27"/>
      <c r="C309" s="27"/>
      <c r="D309" s="32"/>
      <c r="E309" s="32"/>
      <c r="F309" s="18"/>
      <c r="G309" s="2"/>
      <c r="H309" s="2"/>
      <c r="I309" s="18"/>
      <c r="J309" s="2"/>
      <c r="K309" s="2"/>
      <c r="L309" s="18"/>
      <c r="M309" s="2"/>
      <c r="N309" s="2"/>
    </row>
    <row r="310" spans="1:14">
      <c r="A310" s="26" t="s">
        <v>10</v>
      </c>
      <c r="B310" s="27"/>
      <c r="C310" s="27"/>
      <c r="D310" s="32"/>
      <c r="E310" s="32"/>
      <c r="F310" s="18"/>
      <c r="G310" s="2"/>
      <c r="H310" s="2"/>
      <c r="I310" s="18"/>
      <c r="J310" s="2"/>
      <c r="K310" s="2"/>
      <c r="L310" s="18"/>
      <c r="M310" s="2"/>
      <c r="N310" s="2"/>
    </row>
    <row r="311" spans="1:14" s="25" customFormat="1">
      <c r="A311" s="26" t="s">
        <v>151</v>
      </c>
      <c r="B311" s="49"/>
      <c r="C311" s="49"/>
      <c r="D311" s="50"/>
      <c r="E311" s="50">
        <f>SUM(E273:E310)</f>
        <v>106853</v>
      </c>
      <c r="F311" s="23"/>
      <c r="G311" s="5"/>
      <c r="H311" s="50">
        <f>SUM(H273:H310)</f>
        <v>0</v>
      </c>
      <c r="I311" s="23"/>
      <c r="J311" s="5"/>
      <c r="K311" s="50">
        <f>SUM(K273:K310)</f>
        <v>0</v>
      </c>
      <c r="L311" s="23"/>
      <c r="M311" s="5"/>
      <c r="N311" s="50">
        <f>SUM(N273:N310)</f>
        <v>0</v>
      </c>
    </row>
    <row r="312" spans="1:14">
      <c r="A312" s="27"/>
      <c r="B312" s="27"/>
      <c r="C312" s="27"/>
      <c r="D312" s="32"/>
      <c r="E312" s="32"/>
      <c r="F312" s="18"/>
      <c r="G312" s="2"/>
      <c r="H312" s="2"/>
      <c r="I312" s="18"/>
      <c r="J312" s="2"/>
      <c r="K312" s="2"/>
      <c r="L312" s="18"/>
      <c r="M312" s="2"/>
      <c r="N312" s="2"/>
    </row>
    <row r="313" spans="1:14" s="46" customFormat="1">
      <c r="A313" s="43"/>
      <c r="B313" s="43"/>
      <c r="C313" s="43"/>
      <c r="D313" s="44"/>
      <c r="E313" s="44"/>
      <c r="F313" s="3"/>
      <c r="G313" s="3"/>
      <c r="H313" s="3"/>
      <c r="I313" s="3"/>
      <c r="J313" s="3"/>
      <c r="K313" s="3"/>
      <c r="L313" s="3"/>
      <c r="M313" s="3"/>
      <c r="N313" s="3"/>
    </row>
    <row r="314" spans="1:14">
      <c r="A314" s="27"/>
      <c r="B314" s="27"/>
      <c r="C314" s="27"/>
      <c r="D314" s="32"/>
      <c r="E314" s="32"/>
      <c r="F314" s="18"/>
      <c r="G314" s="2"/>
      <c r="H314" s="2"/>
      <c r="I314" s="18"/>
      <c r="J314" s="2"/>
      <c r="K314" s="2"/>
      <c r="L314" s="18"/>
      <c r="M314" s="2"/>
      <c r="N314" s="2"/>
    </row>
    <row r="315" spans="1:14">
      <c r="A315" s="26" t="s">
        <v>152</v>
      </c>
      <c r="B315" s="27"/>
      <c r="C315" s="27"/>
      <c r="D315" s="32"/>
      <c r="E315" s="32"/>
      <c r="F315" s="18"/>
      <c r="G315" s="2"/>
      <c r="H315" s="2"/>
      <c r="I315" s="18"/>
      <c r="J315" s="2"/>
      <c r="K315" s="2"/>
      <c r="L315" s="18"/>
      <c r="M315" s="2"/>
      <c r="N315" s="2"/>
    </row>
    <row r="316" spans="1:14">
      <c r="A316" s="26" t="s">
        <v>26</v>
      </c>
      <c r="B316" s="27"/>
      <c r="C316" s="27"/>
      <c r="D316" s="32"/>
      <c r="E316" s="32"/>
      <c r="F316" s="18"/>
      <c r="G316" s="2"/>
      <c r="H316" s="2"/>
      <c r="I316" s="18"/>
      <c r="J316" s="2"/>
      <c r="K316" s="2"/>
      <c r="L316" s="18"/>
      <c r="M316" s="2"/>
      <c r="N316" s="2"/>
    </row>
    <row r="317" spans="1:14">
      <c r="A317" s="27"/>
      <c r="B317" s="27"/>
      <c r="C317" s="27"/>
      <c r="D317" s="32"/>
      <c r="E317" s="32"/>
      <c r="F317" s="18"/>
      <c r="G317" s="2"/>
      <c r="H317" s="2"/>
      <c r="I317" s="18"/>
      <c r="J317" s="2"/>
      <c r="K317" s="2"/>
      <c r="L317" s="18"/>
      <c r="M317" s="2"/>
      <c r="N317" s="2"/>
    </row>
    <row r="318" spans="1:14">
      <c r="A318" s="27" t="s">
        <v>34</v>
      </c>
      <c r="B318" s="27"/>
      <c r="C318" s="27"/>
      <c r="D318" s="32"/>
      <c r="E318" s="32"/>
      <c r="F318" s="18"/>
      <c r="G318" s="2"/>
      <c r="H318" s="2"/>
      <c r="I318" s="18"/>
      <c r="J318" s="2"/>
      <c r="K318" s="2"/>
      <c r="L318" s="18"/>
      <c r="M318" s="2"/>
      <c r="N318" s="2"/>
    </row>
    <row r="319" spans="1:14">
      <c r="A319" s="27"/>
      <c r="B319" s="27"/>
      <c r="C319" s="27"/>
      <c r="D319" s="32"/>
      <c r="E319" s="32"/>
      <c r="F319" s="18"/>
      <c r="G319" s="2"/>
      <c r="H319" s="2"/>
      <c r="I319" s="18"/>
      <c r="J319" s="2"/>
      <c r="K319" s="2"/>
      <c r="L319" s="18"/>
      <c r="M319" s="2"/>
      <c r="N319" s="2"/>
    </row>
    <row r="320" spans="1:14">
      <c r="A320" s="27" t="s">
        <v>27</v>
      </c>
      <c r="B320" s="27"/>
      <c r="C320" s="27"/>
      <c r="D320" s="32"/>
      <c r="E320" s="32"/>
      <c r="F320" s="18"/>
      <c r="G320" s="2"/>
      <c r="H320" s="2"/>
      <c r="I320" s="18"/>
      <c r="J320" s="2"/>
      <c r="K320" s="2"/>
      <c r="L320" s="18"/>
      <c r="M320" s="2"/>
      <c r="N320" s="2"/>
    </row>
    <row r="321" spans="1:14">
      <c r="A321" s="27"/>
      <c r="B321" s="27"/>
      <c r="C321" s="27"/>
      <c r="D321" s="32"/>
      <c r="E321" s="32"/>
      <c r="F321" s="18"/>
      <c r="G321" s="2"/>
      <c r="H321" s="2"/>
      <c r="I321" s="18"/>
      <c r="J321" s="2"/>
      <c r="K321" s="2"/>
      <c r="L321" s="18"/>
      <c r="M321" s="2"/>
      <c r="N321" s="2"/>
    </row>
    <row r="322" spans="1:14">
      <c r="A322" s="27" t="s">
        <v>153</v>
      </c>
      <c r="B322" s="27" t="s">
        <v>17</v>
      </c>
      <c r="C322" s="27">
        <v>13</v>
      </c>
      <c r="D322" s="33">
        <v>1800</v>
      </c>
      <c r="E322" s="32">
        <f t="shared" si="0"/>
        <v>23400</v>
      </c>
      <c r="F322" s="18"/>
      <c r="G322" s="2"/>
      <c r="H322" s="16">
        <f>D322*G322</f>
        <v>0</v>
      </c>
      <c r="I322" s="18"/>
      <c r="J322" s="2"/>
      <c r="K322" s="16">
        <f>D322*J322</f>
        <v>0</v>
      </c>
      <c r="L322" s="18"/>
      <c r="M322" s="2">
        <f>G322+J322</f>
        <v>0</v>
      </c>
      <c r="N322" s="16">
        <f>D322*M322</f>
        <v>0</v>
      </c>
    </row>
    <row r="323" spans="1:14">
      <c r="A323" s="27"/>
      <c r="B323" s="27"/>
      <c r="C323" s="27"/>
      <c r="D323" s="32"/>
      <c r="E323" s="32"/>
      <c r="F323" s="18"/>
      <c r="G323" s="2"/>
      <c r="H323" s="2"/>
      <c r="I323" s="18"/>
      <c r="J323" s="2"/>
      <c r="K323" s="2"/>
      <c r="L323" s="18"/>
      <c r="M323" s="2"/>
      <c r="N323" s="2"/>
    </row>
    <row r="324" spans="1:14">
      <c r="A324" s="27" t="s">
        <v>78</v>
      </c>
      <c r="B324" s="27"/>
      <c r="C324" s="27"/>
      <c r="D324" s="32"/>
      <c r="E324" s="32"/>
      <c r="F324" s="18"/>
      <c r="G324" s="2"/>
      <c r="H324" s="2"/>
      <c r="I324" s="18"/>
      <c r="J324" s="2"/>
      <c r="K324" s="2"/>
      <c r="L324" s="18"/>
      <c r="M324" s="2"/>
      <c r="N324" s="2"/>
    </row>
    <row r="325" spans="1:14">
      <c r="A325" s="27"/>
      <c r="B325" s="27"/>
      <c r="C325" s="27"/>
      <c r="D325" s="32"/>
      <c r="E325" s="32"/>
      <c r="F325" s="18"/>
      <c r="G325" s="2"/>
      <c r="H325" s="2"/>
      <c r="I325" s="18"/>
      <c r="J325" s="2"/>
      <c r="K325" s="2"/>
      <c r="L325" s="18"/>
      <c r="M325" s="2"/>
      <c r="N325" s="2"/>
    </row>
    <row r="326" spans="1:14">
      <c r="A326" s="27" t="s">
        <v>127</v>
      </c>
      <c r="B326" s="27"/>
      <c r="C326" s="27"/>
      <c r="D326" s="32"/>
      <c r="E326" s="32"/>
      <c r="F326" s="18"/>
      <c r="G326" s="2"/>
      <c r="H326" s="2"/>
      <c r="I326" s="18"/>
      <c r="J326" s="2"/>
      <c r="K326" s="2"/>
      <c r="L326" s="18"/>
      <c r="M326" s="2"/>
      <c r="N326" s="2"/>
    </row>
    <row r="327" spans="1:14">
      <c r="A327" s="27"/>
      <c r="B327" s="27"/>
      <c r="C327" s="27"/>
      <c r="D327" s="32"/>
      <c r="E327" s="32"/>
      <c r="F327" s="18"/>
      <c r="G327" s="2"/>
      <c r="H327" s="2"/>
      <c r="I327" s="18"/>
      <c r="J327" s="2"/>
      <c r="K327" s="2"/>
      <c r="L327" s="18"/>
      <c r="M327" s="2"/>
      <c r="N327" s="2"/>
    </row>
    <row r="328" spans="1:14">
      <c r="A328" s="27" t="s">
        <v>154</v>
      </c>
      <c r="B328" s="27" t="s">
        <v>17</v>
      </c>
      <c r="C328" s="27">
        <v>48</v>
      </c>
      <c r="D328" s="32">
        <v>1950</v>
      </c>
      <c r="E328" s="32">
        <f t="shared" ref="E328:E390" si="1">(C328*D328)</f>
        <v>93600</v>
      </c>
      <c r="F328" s="18"/>
      <c r="G328" s="2"/>
      <c r="H328" s="16">
        <f>D328*G328</f>
        <v>0</v>
      </c>
      <c r="I328" s="18"/>
      <c r="J328" s="2"/>
      <c r="K328" s="16">
        <f>D328*J328</f>
        <v>0</v>
      </c>
      <c r="L328" s="18"/>
      <c r="M328" s="2">
        <f>G328+J328</f>
        <v>0</v>
      </c>
      <c r="N328" s="16">
        <f>D328*M328</f>
        <v>0</v>
      </c>
    </row>
    <row r="329" spans="1:14">
      <c r="A329" s="27"/>
      <c r="B329" s="27"/>
      <c r="C329" s="27"/>
      <c r="D329" s="32"/>
      <c r="E329" s="32"/>
      <c r="F329" s="18"/>
      <c r="G329" s="2"/>
      <c r="H329" s="2"/>
      <c r="I329" s="18"/>
      <c r="J329" s="2"/>
      <c r="K329" s="2"/>
      <c r="L329" s="18"/>
      <c r="M329" s="2"/>
      <c r="N329" s="2"/>
    </row>
    <row r="330" spans="1:14">
      <c r="A330" s="27" t="s">
        <v>35</v>
      </c>
      <c r="B330" s="27"/>
      <c r="C330" s="27"/>
      <c r="D330" s="32"/>
      <c r="E330" s="32"/>
      <c r="F330" s="18"/>
      <c r="G330" s="2"/>
      <c r="H330" s="2"/>
      <c r="I330" s="18"/>
      <c r="J330" s="2"/>
      <c r="K330" s="2"/>
      <c r="L330" s="18"/>
      <c r="M330" s="2"/>
      <c r="N330" s="2"/>
    </row>
    <row r="331" spans="1:14">
      <c r="A331" s="27"/>
      <c r="B331" s="27"/>
      <c r="C331" s="27"/>
      <c r="D331" s="32"/>
      <c r="E331" s="32"/>
      <c r="F331" s="18"/>
      <c r="G331" s="2"/>
      <c r="H331" s="2"/>
      <c r="I331" s="18"/>
      <c r="J331" s="2"/>
      <c r="K331" s="2"/>
      <c r="L331" s="18"/>
      <c r="M331" s="2"/>
      <c r="N331" s="2"/>
    </row>
    <row r="332" spans="1:14">
      <c r="A332" s="27" t="s">
        <v>127</v>
      </c>
      <c r="B332" s="27"/>
      <c r="C332" s="27"/>
      <c r="D332" s="32"/>
      <c r="E332" s="32"/>
      <c r="F332" s="18"/>
      <c r="G332" s="2"/>
      <c r="H332" s="2"/>
      <c r="I332" s="18"/>
      <c r="J332" s="2"/>
      <c r="K332" s="2"/>
      <c r="L332" s="18"/>
      <c r="M332" s="2"/>
      <c r="N332" s="2"/>
    </row>
    <row r="333" spans="1:14">
      <c r="A333" s="27"/>
      <c r="B333" s="27"/>
      <c r="C333" s="27"/>
      <c r="D333" s="32"/>
      <c r="E333" s="32"/>
      <c r="F333" s="18"/>
      <c r="G333" s="2"/>
      <c r="H333" s="2"/>
      <c r="I333" s="18"/>
      <c r="J333" s="2"/>
      <c r="K333" s="2"/>
      <c r="L333" s="18"/>
      <c r="M333" s="2"/>
      <c r="N333" s="2"/>
    </row>
    <row r="334" spans="1:14">
      <c r="A334" s="27" t="s">
        <v>155</v>
      </c>
      <c r="B334" s="27" t="s">
        <v>17</v>
      </c>
      <c r="C334" s="27">
        <v>43</v>
      </c>
      <c r="D334" s="32">
        <v>2524.69</v>
      </c>
      <c r="E334" s="32">
        <f t="shared" si="1"/>
        <v>108561.67</v>
      </c>
      <c r="F334" s="18"/>
      <c r="G334" s="2"/>
      <c r="H334" s="16">
        <f>D334*G334</f>
        <v>0</v>
      </c>
      <c r="I334" s="18"/>
      <c r="J334" s="2"/>
      <c r="K334" s="16">
        <f>D334*J334</f>
        <v>0</v>
      </c>
      <c r="L334" s="18"/>
      <c r="M334" s="2">
        <f>G334+J334</f>
        <v>0</v>
      </c>
      <c r="N334" s="16">
        <f>D334*M334</f>
        <v>0</v>
      </c>
    </row>
    <row r="335" spans="1:14">
      <c r="A335" s="27"/>
      <c r="B335" s="27"/>
      <c r="C335" s="27"/>
      <c r="D335" s="32"/>
      <c r="E335" s="32"/>
      <c r="F335" s="18"/>
      <c r="G335" s="2"/>
      <c r="H335" s="2"/>
      <c r="I335" s="18"/>
      <c r="J335" s="2"/>
      <c r="K335" s="2"/>
      <c r="L335" s="18"/>
      <c r="M335" s="2"/>
      <c r="N335" s="2"/>
    </row>
    <row r="336" spans="1:14">
      <c r="A336" s="27" t="s">
        <v>139</v>
      </c>
      <c r="B336" s="27" t="s">
        <v>17</v>
      </c>
      <c r="C336" s="27">
        <v>32</v>
      </c>
      <c r="D336" s="32">
        <f>+D334</f>
        <v>2524.69</v>
      </c>
      <c r="E336" s="32">
        <f t="shared" si="1"/>
        <v>80790.080000000002</v>
      </c>
      <c r="F336" s="18"/>
      <c r="G336" s="2"/>
      <c r="H336" s="16">
        <f>D336*G336</f>
        <v>0</v>
      </c>
      <c r="I336" s="18"/>
      <c r="J336" s="2"/>
      <c r="K336" s="16">
        <f>D336*J336</f>
        <v>0</v>
      </c>
      <c r="L336" s="18"/>
      <c r="M336" s="2">
        <f>G336+J336</f>
        <v>0</v>
      </c>
      <c r="N336" s="16">
        <f>D336*M336</f>
        <v>0</v>
      </c>
    </row>
    <row r="337" spans="1:14">
      <c r="A337" s="27"/>
      <c r="B337" s="27"/>
      <c r="C337" s="27"/>
      <c r="D337" s="32"/>
      <c r="E337" s="32"/>
      <c r="F337" s="18"/>
      <c r="G337" s="2"/>
      <c r="H337" s="2"/>
      <c r="I337" s="18"/>
      <c r="J337" s="2"/>
      <c r="K337" s="2"/>
      <c r="L337" s="18"/>
      <c r="M337" s="2"/>
      <c r="N337" s="2"/>
    </row>
    <row r="338" spans="1:14">
      <c r="A338" s="27" t="s">
        <v>156</v>
      </c>
      <c r="B338" s="27" t="s">
        <v>17</v>
      </c>
      <c r="C338" s="27">
        <v>22</v>
      </c>
      <c r="D338" s="32">
        <f>+D336</f>
        <v>2524.69</v>
      </c>
      <c r="E338" s="32">
        <f t="shared" si="1"/>
        <v>55543.18</v>
      </c>
      <c r="F338" s="18"/>
      <c r="G338" s="2"/>
      <c r="H338" s="16">
        <f>D338*G338</f>
        <v>0</v>
      </c>
      <c r="I338" s="18"/>
      <c r="J338" s="2"/>
      <c r="K338" s="16">
        <f>D338*J338</f>
        <v>0</v>
      </c>
      <c r="L338" s="18"/>
      <c r="M338" s="2">
        <f>G338+J338</f>
        <v>0</v>
      </c>
      <c r="N338" s="16">
        <f>D338*M338</f>
        <v>0</v>
      </c>
    </row>
    <row r="339" spans="1:14">
      <c r="A339" s="27"/>
      <c r="B339" s="27"/>
      <c r="C339" s="27"/>
      <c r="D339" s="32"/>
      <c r="E339" s="32"/>
      <c r="F339" s="18"/>
      <c r="G339" s="2"/>
      <c r="H339" s="2"/>
      <c r="I339" s="18"/>
      <c r="J339" s="2"/>
      <c r="K339" s="2"/>
      <c r="L339" s="18"/>
      <c r="M339" s="2"/>
      <c r="N339" s="2"/>
    </row>
    <row r="340" spans="1:14">
      <c r="A340" s="27" t="s">
        <v>132</v>
      </c>
      <c r="B340" s="27" t="s">
        <v>17</v>
      </c>
      <c r="C340" s="27">
        <v>46</v>
      </c>
      <c r="D340" s="32">
        <f>+D338</f>
        <v>2524.69</v>
      </c>
      <c r="E340" s="32">
        <f t="shared" si="1"/>
        <v>116135.74</v>
      </c>
      <c r="F340" s="18"/>
      <c r="G340" s="2"/>
      <c r="H340" s="16">
        <f>D340*G340</f>
        <v>0</v>
      </c>
      <c r="I340" s="18"/>
      <c r="J340" s="2"/>
      <c r="K340" s="16">
        <f>D340*J340</f>
        <v>0</v>
      </c>
      <c r="L340" s="18"/>
      <c r="M340" s="2">
        <f>G340+J340</f>
        <v>0</v>
      </c>
      <c r="N340" s="16">
        <f>D340*M340</f>
        <v>0</v>
      </c>
    </row>
    <row r="341" spans="1:14">
      <c r="A341" s="27"/>
      <c r="B341" s="27"/>
      <c r="C341" s="27"/>
      <c r="D341" s="32"/>
      <c r="E341" s="32"/>
      <c r="F341" s="18"/>
      <c r="G341" s="2"/>
      <c r="H341" s="2"/>
      <c r="I341" s="18"/>
      <c r="J341" s="2"/>
      <c r="K341" s="2"/>
      <c r="L341" s="18"/>
      <c r="M341" s="2"/>
      <c r="N341" s="2"/>
    </row>
    <row r="342" spans="1:14">
      <c r="A342" s="27" t="s">
        <v>36</v>
      </c>
      <c r="B342" s="27" t="s">
        <v>17</v>
      </c>
      <c r="C342" s="27">
        <v>351</v>
      </c>
      <c r="D342" s="32">
        <f>+D340</f>
        <v>2524.69</v>
      </c>
      <c r="E342" s="32">
        <f t="shared" si="1"/>
        <v>886166.19000000006</v>
      </c>
      <c r="F342" s="18"/>
      <c r="G342" s="2"/>
      <c r="H342" s="16">
        <f>D342*G342</f>
        <v>0</v>
      </c>
      <c r="I342" s="18"/>
      <c r="J342" s="2"/>
      <c r="K342" s="16">
        <f>D342*J342</f>
        <v>0</v>
      </c>
      <c r="L342" s="18"/>
      <c r="M342" s="2">
        <f>G342+J342</f>
        <v>0</v>
      </c>
      <c r="N342" s="16">
        <f>D342*M342</f>
        <v>0</v>
      </c>
    </row>
    <row r="343" spans="1:14">
      <c r="A343" s="27"/>
      <c r="B343" s="27"/>
      <c r="C343" s="27"/>
      <c r="D343" s="32"/>
      <c r="E343" s="32"/>
      <c r="F343" s="18"/>
      <c r="G343" s="2"/>
      <c r="H343" s="2"/>
      <c r="I343" s="18"/>
      <c r="J343" s="2"/>
      <c r="K343" s="2"/>
      <c r="L343" s="18"/>
      <c r="M343" s="2"/>
      <c r="N343" s="2"/>
    </row>
    <row r="344" spans="1:14">
      <c r="A344" s="27" t="s">
        <v>157</v>
      </c>
      <c r="B344" s="27" t="s">
        <v>17</v>
      </c>
      <c r="C344" s="27">
        <v>1</v>
      </c>
      <c r="D344" s="32">
        <f>+D342</f>
        <v>2524.69</v>
      </c>
      <c r="E344" s="32">
        <f t="shared" si="1"/>
        <v>2524.69</v>
      </c>
      <c r="F344" s="18"/>
      <c r="G344" s="2"/>
      <c r="H344" s="16">
        <f>D344*G344</f>
        <v>0</v>
      </c>
      <c r="I344" s="18"/>
      <c r="J344" s="2"/>
      <c r="K344" s="16">
        <f>D344*J344</f>
        <v>0</v>
      </c>
      <c r="L344" s="18"/>
      <c r="M344" s="2">
        <f>G344+J344</f>
        <v>0</v>
      </c>
      <c r="N344" s="16">
        <f>D344*M344</f>
        <v>0</v>
      </c>
    </row>
    <row r="345" spans="1:14">
      <c r="A345" s="27"/>
      <c r="B345" s="27"/>
      <c r="C345" s="27"/>
      <c r="D345" s="32"/>
      <c r="E345" s="32"/>
      <c r="F345" s="18"/>
      <c r="G345" s="2"/>
      <c r="H345" s="2"/>
      <c r="I345" s="18"/>
      <c r="J345" s="2"/>
      <c r="K345" s="2"/>
      <c r="L345" s="18"/>
      <c r="M345" s="2"/>
      <c r="N345" s="2"/>
    </row>
    <row r="346" spans="1:14">
      <c r="A346" s="27" t="s">
        <v>158</v>
      </c>
      <c r="B346" s="27" t="s">
        <v>17</v>
      </c>
      <c r="C346" s="27">
        <v>20</v>
      </c>
      <c r="D346" s="32">
        <f>+D344</f>
        <v>2524.69</v>
      </c>
      <c r="E346" s="32">
        <f t="shared" si="1"/>
        <v>50493.8</v>
      </c>
      <c r="F346" s="18"/>
      <c r="G346" s="2"/>
      <c r="H346" s="16">
        <f>D346*G346</f>
        <v>0</v>
      </c>
      <c r="I346" s="18"/>
      <c r="J346" s="2"/>
      <c r="K346" s="16">
        <f>D346*J346</f>
        <v>0</v>
      </c>
      <c r="L346" s="18"/>
      <c r="M346" s="2">
        <f>G346+J346</f>
        <v>0</v>
      </c>
      <c r="N346" s="16">
        <f>D346*M346</f>
        <v>0</v>
      </c>
    </row>
    <row r="347" spans="1:14">
      <c r="A347" s="27"/>
      <c r="B347" s="27"/>
      <c r="C347" s="27"/>
      <c r="D347" s="32"/>
      <c r="E347" s="32"/>
      <c r="F347" s="18"/>
      <c r="G347" s="2"/>
      <c r="H347" s="2"/>
      <c r="I347" s="18"/>
      <c r="J347" s="2"/>
      <c r="K347" s="2"/>
      <c r="L347" s="18"/>
      <c r="M347" s="2"/>
      <c r="N347" s="2"/>
    </row>
    <row r="348" spans="1:14">
      <c r="A348" s="27" t="s">
        <v>159</v>
      </c>
      <c r="B348" s="27" t="s">
        <v>17</v>
      </c>
      <c r="C348" s="27">
        <v>1</v>
      </c>
      <c r="D348" s="32">
        <f>+D346</f>
        <v>2524.69</v>
      </c>
      <c r="E348" s="32">
        <f t="shared" si="1"/>
        <v>2524.69</v>
      </c>
      <c r="F348" s="18"/>
      <c r="G348" s="2"/>
      <c r="H348" s="16">
        <f>D348*G348</f>
        <v>0</v>
      </c>
      <c r="I348" s="18"/>
      <c r="J348" s="2"/>
      <c r="K348" s="16">
        <f>D348*J348</f>
        <v>0</v>
      </c>
      <c r="L348" s="18"/>
      <c r="M348" s="2">
        <f>G348+J348</f>
        <v>0</v>
      </c>
      <c r="N348" s="16">
        <f>D348*M348</f>
        <v>0</v>
      </c>
    </row>
    <row r="349" spans="1:14">
      <c r="A349" s="27"/>
      <c r="B349" s="27"/>
      <c r="C349" s="27"/>
      <c r="D349" s="32"/>
      <c r="E349" s="32"/>
      <c r="F349" s="18"/>
      <c r="G349" s="2"/>
      <c r="H349" s="2"/>
      <c r="I349" s="18"/>
      <c r="J349" s="2"/>
      <c r="K349" s="2"/>
      <c r="L349" s="18"/>
      <c r="M349" s="2"/>
      <c r="N349" s="2"/>
    </row>
    <row r="350" spans="1:14">
      <c r="A350" s="27" t="s">
        <v>160</v>
      </c>
      <c r="B350" s="27" t="s">
        <v>17</v>
      </c>
      <c r="C350" s="27">
        <v>14</v>
      </c>
      <c r="D350" s="32">
        <f>+D348</f>
        <v>2524.69</v>
      </c>
      <c r="E350" s="32">
        <f t="shared" si="1"/>
        <v>35345.660000000003</v>
      </c>
      <c r="F350" s="18"/>
      <c r="G350" s="2"/>
      <c r="H350" s="16">
        <f>D350*G350</f>
        <v>0</v>
      </c>
      <c r="I350" s="18"/>
      <c r="J350" s="2"/>
      <c r="K350" s="16">
        <f>D350*J350</f>
        <v>0</v>
      </c>
      <c r="L350" s="18"/>
      <c r="M350" s="2">
        <f>G350+J350</f>
        <v>0</v>
      </c>
      <c r="N350" s="16">
        <f>D350*M350</f>
        <v>0</v>
      </c>
    </row>
    <row r="351" spans="1:14">
      <c r="A351" s="27"/>
      <c r="B351" s="27"/>
      <c r="C351" s="27"/>
      <c r="D351" s="32"/>
      <c r="E351" s="32"/>
      <c r="F351" s="18"/>
      <c r="G351" s="2"/>
      <c r="H351" s="2"/>
      <c r="I351" s="18"/>
      <c r="J351" s="2"/>
      <c r="K351" s="2"/>
      <c r="L351" s="18"/>
      <c r="M351" s="2"/>
      <c r="N351" s="2"/>
    </row>
    <row r="352" spans="1:14">
      <c r="A352" s="27" t="s">
        <v>161</v>
      </c>
      <c r="B352" s="27"/>
      <c r="C352" s="27"/>
      <c r="D352" s="32"/>
      <c r="E352" s="32"/>
      <c r="F352" s="18"/>
      <c r="G352" s="2"/>
      <c r="H352" s="2"/>
      <c r="I352" s="18"/>
      <c r="J352" s="2"/>
      <c r="K352" s="2"/>
      <c r="L352" s="18"/>
      <c r="M352" s="2"/>
      <c r="N352" s="2"/>
    </row>
    <row r="353" spans="1:14">
      <c r="A353" s="27"/>
      <c r="B353" s="27"/>
      <c r="C353" s="27"/>
      <c r="D353" s="32"/>
      <c r="E353" s="32"/>
      <c r="F353" s="18"/>
      <c r="G353" s="2"/>
      <c r="H353" s="2"/>
      <c r="I353" s="18"/>
      <c r="J353" s="2"/>
      <c r="K353" s="2"/>
      <c r="L353" s="18"/>
      <c r="M353" s="2"/>
      <c r="N353" s="2"/>
    </row>
    <row r="354" spans="1:14">
      <c r="A354" s="27" t="s">
        <v>162</v>
      </c>
      <c r="B354" s="27" t="s">
        <v>22</v>
      </c>
      <c r="C354" s="27">
        <v>88</v>
      </c>
      <c r="D354" s="32">
        <v>550</v>
      </c>
      <c r="E354" s="32">
        <f t="shared" si="1"/>
        <v>48400</v>
      </c>
      <c r="F354" s="18"/>
      <c r="G354" s="2"/>
      <c r="H354" s="16">
        <f>D354*G354</f>
        <v>0</v>
      </c>
      <c r="I354" s="18"/>
      <c r="J354" s="2"/>
      <c r="K354" s="16">
        <f>D354*J354</f>
        <v>0</v>
      </c>
      <c r="L354" s="18"/>
      <c r="M354" s="2">
        <f>G354+J354</f>
        <v>0</v>
      </c>
      <c r="N354" s="16">
        <f>D354*M354</f>
        <v>0</v>
      </c>
    </row>
    <row r="355" spans="1:14">
      <c r="A355" s="27"/>
      <c r="B355" s="27"/>
      <c r="C355" s="27"/>
      <c r="D355" s="32"/>
      <c r="E355" s="32"/>
      <c r="F355" s="18"/>
      <c r="G355" s="2"/>
      <c r="H355" s="2"/>
      <c r="I355" s="18"/>
      <c r="J355" s="2"/>
      <c r="K355" s="2"/>
      <c r="L355" s="18"/>
      <c r="M355" s="2"/>
      <c r="N355" s="2"/>
    </row>
    <row r="356" spans="1:14">
      <c r="A356" s="27" t="s">
        <v>37</v>
      </c>
      <c r="B356" s="27"/>
      <c r="C356" s="27"/>
      <c r="D356" s="32"/>
      <c r="E356" s="32"/>
      <c r="F356" s="18"/>
      <c r="G356" s="2"/>
      <c r="H356" s="2"/>
      <c r="I356" s="18"/>
      <c r="J356" s="2"/>
      <c r="K356" s="2"/>
      <c r="L356" s="18"/>
      <c r="M356" s="2"/>
      <c r="N356" s="2"/>
    </row>
    <row r="357" spans="1:14">
      <c r="A357" s="27"/>
      <c r="B357" s="27"/>
      <c r="C357" s="27"/>
      <c r="D357" s="32"/>
      <c r="E357" s="32"/>
      <c r="F357" s="18"/>
      <c r="G357" s="2"/>
      <c r="H357" s="2"/>
      <c r="I357" s="18"/>
      <c r="J357" s="2"/>
      <c r="K357" s="2"/>
      <c r="L357" s="18"/>
      <c r="M357" s="2"/>
      <c r="N357" s="2"/>
    </row>
    <row r="358" spans="1:14">
      <c r="A358" s="27" t="s">
        <v>163</v>
      </c>
      <c r="B358" s="27"/>
      <c r="C358" s="27"/>
      <c r="D358" s="32"/>
      <c r="E358" s="32"/>
      <c r="F358" s="18"/>
      <c r="G358" s="2"/>
      <c r="H358" s="2"/>
      <c r="I358" s="18"/>
      <c r="J358" s="2"/>
      <c r="K358" s="2"/>
      <c r="L358" s="18"/>
      <c r="M358" s="2"/>
      <c r="N358" s="2"/>
    </row>
    <row r="359" spans="1:14">
      <c r="A359" s="27"/>
      <c r="B359" s="27"/>
      <c r="C359" s="27"/>
      <c r="D359" s="32"/>
      <c r="E359" s="32"/>
      <c r="F359" s="18"/>
      <c r="G359" s="2"/>
      <c r="H359" s="2"/>
      <c r="I359" s="18"/>
      <c r="J359" s="2"/>
      <c r="K359" s="2"/>
      <c r="L359" s="18"/>
      <c r="M359" s="2"/>
      <c r="N359" s="2"/>
    </row>
    <row r="360" spans="1:14">
      <c r="A360" s="27" t="s">
        <v>164</v>
      </c>
      <c r="B360" s="27" t="s">
        <v>15</v>
      </c>
      <c r="C360" s="27">
        <v>128</v>
      </c>
      <c r="D360" s="32">
        <v>35</v>
      </c>
      <c r="E360" s="32">
        <f t="shared" si="1"/>
        <v>4480</v>
      </c>
      <c r="F360" s="18"/>
      <c r="G360" s="2"/>
      <c r="H360" s="16">
        <f>D360*G360</f>
        <v>0</v>
      </c>
      <c r="I360" s="18"/>
      <c r="J360" s="2"/>
      <c r="K360" s="16">
        <f>D360*J360</f>
        <v>0</v>
      </c>
      <c r="L360" s="18"/>
      <c r="M360" s="2">
        <f>G360+J360</f>
        <v>0</v>
      </c>
      <c r="N360" s="16">
        <f>D360*M360</f>
        <v>0</v>
      </c>
    </row>
    <row r="361" spans="1:14">
      <c r="A361" s="27"/>
      <c r="B361" s="27"/>
      <c r="C361" s="27"/>
      <c r="D361" s="32"/>
      <c r="E361" s="32"/>
      <c r="F361" s="18"/>
      <c r="G361" s="2"/>
      <c r="H361" s="2"/>
      <c r="I361" s="18"/>
      <c r="J361" s="2"/>
      <c r="K361" s="2"/>
      <c r="L361" s="18"/>
      <c r="M361" s="2"/>
      <c r="N361" s="2"/>
    </row>
    <row r="362" spans="1:14">
      <c r="A362" s="27" t="s">
        <v>165</v>
      </c>
      <c r="B362" s="27"/>
      <c r="C362" s="27"/>
      <c r="D362" s="32"/>
      <c r="E362" s="32"/>
      <c r="F362" s="18"/>
      <c r="G362" s="2"/>
      <c r="H362" s="2"/>
      <c r="I362" s="18"/>
      <c r="J362" s="2"/>
      <c r="K362" s="2"/>
      <c r="L362" s="18"/>
      <c r="M362" s="2"/>
      <c r="N362" s="2"/>
    </row>
    <row r="363" spans="1:14">
      <c r="A363" s="27"/>
      <c r="B363" s="27"/>
      <c r="C363" s="27"/>
      <c r="D363" s="32"/>
      <c r="E363" s="32"/>
      <c r="F363" s="18"/>
      <c r="G363" s="2"/>
      <c r="H363" s="2"/>
      <c r="I363" s="18"/>
      <c r="J363" s="2"/>
      <c r="K363" s="2"/>
      <c r="L363" s="18"/>
      <c r="M363" s="2"/>
      <c r="N363" s="2"/>
    </row>
    <row r="364" spans="1:14">
      <c r="A364" s="27" t="s">
        <v>166</v>
      </c>
      <c r="B364" s="27"/>
      <c r="C364" s="27"/>
      <c r="D364" s="32"/>
      <c r="E364" s="32"/>
      <c r="F364" s="18"/>
      <c r="G364" s="2"/>
      <c r="H364" s="2"/>
      <c r="I364" s="18"/>
      <c r="J364" s="2"/>
      <c r="K364" s="2"/>
      <c r="L364" s="18"/>
      <c r="M364" s="2"/>
      <c r="N364" s="2"/>
    </row>
    <row r="365" spans="1:14">
      <c r="A365" s="27"/>
      <c r="B365" s="27"/>
      <c r="C365" s="27"/>
      <c r="D365" s="32"/>
      <c r="E365" s="32"/>
      <c r="F365" s="18"/>
      <c r="G365" s="2"/>
      <c r="H365" s="2"/>
      <c r="I365" s="18"/>
      <c r="J365" s="2"/>
      <c r="K365" s="2"/>
      <c r="L365" s="18"/>
      <c r="M365" s="2"/>
      <c r="N365" s="2"/>
    </row>
    <row r="366" spans="1:14" ht="46.8">
      <c r="A366" s="27" t="s">
        <v>167</v>
      </c>
      <c r="B366" s="27" t="s">
        <v>15</v>
      </c>
      <c r="C366" s="27">
        <v>85</v>
      </c>
      <c r="D366" s="32">
        <v>450</v>
      </c>
      <c r="E366" s="32">
        <f t="shared" si="1"/>
        <v>38250</v>
      </c>
      <c r="F366" s="18"/>
      <c r="G366" s="2"/>
      <c r="H366" s="16">
        <f>D366*G366</f>
        <v>0</v>
      </c>
      <c r="I366" s="18"/>
      <c r="J366" s="2"/>
      <c r="K366" s="16">
        <f>D366*J366</f>
        <v>0</v>
      </c>
      <c r="L366" s="18"/>
      <c r="M366" s="2">
        <f>G366+J366</f>
        <v>0</v>
      </c>
      <c r="N366" s="16">
        <f>D366*M366</f>
        <v>0</v>
      </c>
    </row>
    <row r="367" spans="1:14">
      <c r="A367" s="27"/>
      <c r="B367" s="27"/>
      <c r="C367" s="27"/>
      <c r="D367" s="32"/>
      <c r="E367" s="32"/>
      <c r="F367" s="18"/>
      <c r="G367" s="2"/>
      <c r="H367" s="2"/>
      <c r="I367" s="18"/>
      <c r="J367" s="2"/>
      <c r="K367" s="2"/>
      <c r="L367" s="18"/>
      <c r="M367" s="2"/>
      <c r="N367" s="2"/>
    </row>
    <row r="368" spans="1:14" ht="46.8">
      <c r="A368" s="27" t="s">
        <v>168</v>
      </c>
      <c r="B368" s="27" t="s">
        <v>15</v>
      </c>
      <c r="C368" s="27">
        <v>10</v>
      </c>
      <c r="D368" s="32">
        <f>+D366</f>
        <v>450</v>
      </c>
      <c r="E368" s="32">
        <f t="shared" si="1"/>
        <v>4500</v>
      </c>
      <c r="F368" s="18"/>
      <c r="G368" s="2"/>
      <c r="H368" s="16">
        <f>D368*G368</f>
        <v>0</v>
      </c>
      <c r="I368" s="18"/>
      <c r="J368" s="2"/>
      <c r="K368" s="16">
        <f>D368*J368</f>
        <v>0</v>
      </c>
      <c r="L368" s="18"/>
      <c r="M368" s="2">
        <f>G368+J368</f>
        <v>0</v>
      </c>
      <c r="N368" s="16">
        <f>D368*M368</f>
        <v>0</v>
      </c>
    </row>
    <row r="369" spans="1:14">
      <c r="A369" s="27"/>
      <c r="B369" s="27"/>
      <c r="C369" s="27"/>
      <c r="D369" s="32"/>
      <c r="E369" s="32"/>
      <c r="F369" s="18"/>
      <c r="G369" s="2"/>
      <c r="H369" s="2"/>
      <c r="I369" s="18"/>
      <c r="J369" s="2"/>
      <c r="K369" s="2"/>
      <c r="L369" s="18"/>
      <c r="M369" s="2"/>
      <c r="N369" s="2"/>
    </row>
    <row r="370" spans="1:14" ht="46.8">
      <c r="A370" s="27" t="s">
        <v>169</v>
      </c>
      <c r="B370" s="27" t="s">
        <v>15</v>
      </c>
      <c r="C370" s="27">
        <v>115</v>
      </c>
      <c r="D370" s="32">
        <f>+D368</f>
        <v>450</v>
      </c>
      <c r="E370" s="32">
        <f t="shared" si="1"/>
        <v>51750</v>
      </c>
      <c r="F370" s="18"/>
      <c r="G370" s="2"/>
      <c r="H370" s="16">
        <f>D370*G370</f>
        <v>0</v>
      </c>
      <c r="I370" s="18"/>
      <c r="J370" s="2"/>
      <c r="K370" s="16">
        <f>D370*J370</f>
        <v>0</v>
      </c>
      <c r="L370" s="18"/>
      <c r="M370" s="2">
        <f>G370+J370</f>
        <v>0</v>
      </c>
      <c r="N370" s="16">
        <f>D370*M370</f>
        <v>0</v>
      </c>
    </row>
    <row r="371" spans="1:14">
      <c r="A371" s="27"/>
      <c r="B371" s="27"/>
      <c r="C371" s="27"/>
      <c r="D371" s="32"/>
      <c r="E371" s="32"/>
      <c r="F371" s="18"/>
      <c r="G371" s="2"/>
      <c r="H371" s="2"/>
      <c r="I371" s="18"/>
      <c r="J371" s="2"/>
      <c r="K371" s="2"/>
      <c r="L371" s="18"/>
      <c r="M371" s="2"/>
      <c r="N371" s="2"/>
    </row>
    <row r="372" spans="1:14" ht="46.8">
      <c r="A372" s="27" t="s">
        <v>170</v>
      </c>
      <c r="B372" s="27" t="s">
        <v>15</v>
      </c>
      <c r="C372" s="27">
        <v>8</v>
      </c>
      <c r="D372" s="32">
        <v>500</v>
      </c>
      <c r="E372" s="32">
        <f t="shared" si="1"/>
        <v>4000</v>
      </c>
      <c r="F372" s="18"/>
      <c r="G372" s="2"/>
      <c r="H372" s="16">
        <f>D372*G372</f>
        <v>0</v>
      </c>
      <c r="I372" s="18"/>
      <c r="J372" s="2"/>
      <c r="K372" s="16">
        <f>D372*J372</f>
        <v>0</v>
      </c>
      <c r="L372" s="18"/>
      <c r="M372" s="2">
        <f>G372+J372</f>
        <v>0</v>
      </c>
      <c r="N372" s="16">
        <f>D372*M372</f>
        <v>0</v>
      </c>
    </row>
    <row r="373" spans="1:14">
      <c r="A373" s="27"/>
      <c r="B373" s="27"/>
      <c r="C373" s="27"/>
      <c r="D373" s="32"/>
      <c r="E373" s="32"/>
      <c r="F373" s="18"/>
      <c r="G373" s="2"/>
      <c r="H373" s="2"/>
      <c r="I373" s="18"/>
      <c r="J373" s="2"/>
      <c r="K373" s="2"/>
      <c r="L373" s="18"/>
      <c r="M373" s="2"/>
      <c r="N373" s="2"/>
    </row>
    <row r="374" spans="1:14" ht="46.8">
      <c r="A374" s="27" t="s">
        <v>171</v>
      </c>
      <c r="B374" s="27" t="s">
        <v>15</v>
      </c>
      <c r="C374" s="27">
        <v>93</v>
      </c>
      <c r="D374" s="32">
        <v>550</v>
      </c>
      <c r="E374" s="32">
        <f t="shared" si="1"/>
        <v>51150</v>
      </c>
      <c r="F374" s="18"/>
      <c r="G374" s="2"/>
      <c r="H374" s="16">
        <f>D374*G374</f>
        <v>0</v>
      </c>
      <c r="I374" s="18"/>
      <c r="J374" s="2"/>
      <c r="K374" s="16">
        <f>D374*J374</f>
        <v>0</v>
      </c>
      <c r="L374" s="18"/>
      <c r="M374" s="2">
        <f>G374+J374</f>
        <v>0</v>
      </c>
      <c r="N374" s="16">
        <f>D374*M374</f>
        <v>0</v>
      </c>
    </row>
    <row r="375" spans="1:14">
      <c r="A375" s="27"/>
      <c r="B375" s="27"/>
      <c r="C375" s="27"/>
      <c r="D375" s="32"/>
      <c r="E375" s="32"/>
      <c r="F375" s="18"/>
      <c r="G375" s="2"/>
      <c r="H375" s="2"/>
      <c r="I375" s="18"/>
      <c r="J375" s="2"/>
      <c r="K375" s="2"/>
      <c r="L375" s="18"/>
      <c r="M375" s="2"/>
      <c r="N375" s="2"/>
    </row>
    <row r="376" spans="1:14">
      <c r="A376" s="27" t="s">
        <v>172</v>
      </c>
      <c r="B376" s="27" t="s">
        <v>15</v>
      </c>
      <c r="C376" s="27">
        <v>313</v>
      </c>
      <c r="D376" s="32">
        <f>+D370</f>
        <v>450</v>
      </c>
      <c r="E376" s="32">
        <f t="shared" si="1"/>
        <v>140850</v>
      </c>
      <c r="F376" s="18"/>
      <c r="G376" s="2"/>
      <c r="H376" s="16">
        <f>D376*G376</f>
        <v>0</v>
      </c>
      <c r="I376" s="18"/>
      <c r="J376" s="2"/>
      <c r="K376" s="16">
        <f>D376*J376</f>
        <v>0</v>
      </c>
      <c r="L376" s="18"/>
      <c r="M376" s="2">
        <f>G376+J376</f>
        <v>0</v>
      </c>
      <c r="N376" s="16">
        <f>D376*M376</f>
        <v>0</v>
      </c>
    </row>
    <row r="377" spans="1:14">
      <c r="A377" s="27"/>
      <c r="B377" s="27"/>
      <c r="C377" s="27"/>
      <c r="D377" s="32"/>
      <c r="E377" s="32"/>
      <c r="F377" s="18"/>
      <c r="G377" s="2"/>
      <c r="H377" s="2"/>
      <c r="I377" s="18"/>
      <c r="J377" s="2"/>
      <c r="K377" s="2"/>
      <c r="L377" s="18"/>
      <c r="M377" s="2"/>
      <c r="N377" s="2"/>
    </row>
    <row r="378" spans="1:14" ht="46.8">
      <c r="A378" s="27" t="s">
        <v>173</v>
      </c>
      <c r="B378" s="27" t="s">
        <v>15</v>
      </c>
      <c r="C378" s="27">
        <v>190</v>
      </c>
      <c r="D378" s="32">
        <f>+D376</f>
        <v>450</v>
      </c>
      <c r="E378" s="32">
        <f t="shared" si="1"/>
        <v>85500</v>
      </c>
      <c r="F378" s="18"/>
      <c r="G378" s="2"/>
      <c r="H378" s="16">
        <f>D378*G378</f>
        <v>0</v>
      </c>
      <c r="I378" s="18"/>
      <c r="J378" s="2"/>
      <c r="K378" s="16">
        <f>D378*J378</f>
        <v>0</v>
      </c>
      <c r="L378" s="18"/>
      <c r="M378" s="2">
        <f>G378+J378</f>
        <v>0</v>
      </c>
      <c r="N378" s="16">
        <f>D378*M378</f>
        <v>0</v>
      </c>
    </row>
    <row r="379" spans="1:14">
      <c r="A379" s="27"/>
      <c r="B379" s="27"/>
      <c r="C379" s="27"/>
      <c r="D379" s="32"/>
      <c r="E379" s="32"/>
      <c r="F379" s="18"/>
      <c r="G379" s="2"/>
      <c r="H379" s="2"/>
      <c r="I379" s="18"/>
      <c r="J379" s="2"/>
      <c r="K379" s="2"/>
      <c r="L379" s="18"/>
      <c r="M379" s="2"/>
      <c r="N379" s="2"/>
    </row>
    <row r="380" spans="1:14">
      <c r="A380" s="27" t="s">
        <v>174</v>
      </c>
      <c r="B380" s="27" t="s">
        <v>15</v>
      </c>
      <c r="C380" s="27">
        <v>24</v>
      </c>
      <c r="D380" s="32">
        <f>+D378</f>
        <v>450</v>
      </c>
      <c r="E380" s="32">
        <f t="shared" si="1"/>
        <v>10800</v>
      </c>
      <c r="F380" s="18"/>
      <c r="G380" s="2"/>
      <c r="H380" s="16">
        <f>D380*G380</f>
        <v>0</v>
      </c>
      <c r="I380" s="18"/>
      <c r="J380" s="2"/>
      <c r="K380" s="16">
        <f>D380*J380</f>
        <v>0</v>
      </c>
      <c r="L380" s="18"/>
      <c r="M380" s="2">
        <f>G380+J380</f>
        <v>0</v>
      </c>
      <c r="N380" s="16">
        <f>D380*M380</f>
        <v>0</v>
      </c>
    </row>
    <row r="381" spans="1:14">
      <c r="A381" s="27"/>
      <c r="B381" s="27"/>
      <c r="C381" s="27"/>
      <c r="D381" s="32"/>
      <c r="E381" s="32"/>
      <c r="F381" s="18"/>
      <c r="G381" s="2"/>
      <c r="H381" s="2"/>
      <c r="I381" s="18"/>
      <c r="J381" s="2"/>
      <c r="K381" s="2"/>
      <c r="L381" s="18"/>
      <c r="M381" s="2"/>
      <c r="N381" s="2"/>
    </row>
    <row r="382" spans="1:14" ht="46.8">
      <c r="A382" s="27" t="s">
        <v>175</v>
      </c>
      <c r="B382" s="27" t="s">
        <v>15</v>
      </c>
      <c r="C382" s="27">
        <v>35</v>
      </c>
      <c r="D382" s="32">
        <f>+D380</f>
        <v>450</v>
      </c>
      <c r="E382" s="32">
        <f t="shared" si="1"/>
        <v>15750</v>
      </c>
      <c r="F382" s="18"/>
      <c r="G382" s="2"/>
      <c r="H382" s="16">
        <f>D382*G382</f>
        <v>0</v>
      </c>
      <c r="I382" s="18"/>
      <c r="J382" s="2"/>
      <c r="K382" s="16">
        <f>D382*J382</f>
        <v>0</v>
      </c>
      <c r="L382" s="18"/>
      <c r="M382" s="2">
        <f>G382+J382</f>
        <v>0</v>
      </c>
      <c r="N382" s="16">
        <f>D382*M382</f>
        <v>0</v>
      </c>
    </row>
    <row r="383" spans="1:14">
      <c r="A383" s="27"/>
      <c r="B383" s="27"/>
      <c r="C383" s="27"/>
      <c r="D383" s="32"/>
      <c r="E383" s="32"/>
      <c r="F383" s="18"/>
      <c r="G383" s="2"/>
      <c r="H383" s="2"/>
      <c r="I383" s="18"/>
      <c r="J383" s="2"/>
      <c r="K383" s="2"/>
      <c r="L383" s="18"/>
      <c r="M383" s="2"/>
      <c r="N383" s="2"/>
    </row>
    <row r="384" spans="1:14">
      <c r="A384" s="27" t="s">
        <v>176</v>
      </c>
      <c r="B384" s="27" t="s">
        <v>15</v>
      </c>
      <c r="C384" s="27">
        <v>4</v>
      </c>
      <c r="D384" s="33">
        <f>+D382</f>
        <v>450</v>
      </c>
      <c r="E384" s="32">
        <f t="shared" si="1"/>
        <v>1800</v>
      </c>
      <c r="F384" s="18"/>
      <c r="G384" s="2"/>
      <c r="H384" s="16">
        <f>D384*G384</f>
        <v>0</v>
      </c>
      <c r="I384" s="18"/>
      <c r="J384" s="2"/>
      <c r="K384" s="16">
        <f>D384*J384</f>
        <v>0</v>
      </c>
      <c r="L384" s="18"/>
      <c r="M384" s="2">
        <f>G384+J384</f>
        <v>0</v>
      </c>
      <c r="N384" s="16">
        <f>D384*M384</f>
        <v>0</v>
      </c>
    </row>
    <row r="385" spans="1:14">
      <c r="A385" s="27"/>
      <c r="B385" s="27"/>
      <c r="C385" s="27"/>
      <c r="D385" s="32"/>
      <c r="E385" s="32"/>
      <c r="F385" s="18"/>
      <c r="G385" s="2"/>
      <c r="H385" s="2"/>
      <c r="I385" s="18"/>
      <c r="J385" s="2"/>
      <c r="K385" s="2"/>
      <c r="L385" s="18"/>
      <c r="M385" s="2"/>
      <c r="N385" s="2"/>
    </row>
    <row r="386" spans="1:14">
      <c r="A386" s="27" t="s">
        <v>177</v>
      </c>
      <c r="B386" s="27" t="s">
        <v>15</v>
      </c>
      <c r="C386" s="27">
        <v>66</v>
      </c>
      <c r="D386" s="32">
        <v>400</v>
      </c>
      <c r="E386" s="32">
        <f t="shared" si="1"/>
        <v>26400</v>
      </c>
      <c r="F386" s="18"/>
      <c r="G386" s="2"/>
      <c r="H386" s="16">
        <f>D386*G386</f>
        <v>0</v>
      </c>
      <c r="I386" s="18"/>
      <c r="J386" s="2"/>
      <c r="K386" s="16">
        <f>D386*J386</f>
        <v>0</v>
      </c>
      <c r="L386" s="18"/>
      <c r="M386" s="2">
        <f>G386+J386</f>
        <v>0</v>
      </c>
      <c r="N386" s="16">
        <f>D386*M386</f>
        <v>0</v>
      </c>
    </row>
    <row r="387" spans="1:14">
      <c r="A387" s="27"/>
      <c r="B387" s="27"/>
      <c r="C387" s="27"/>
      <c r="D387" s="32"/>
      <c r="E387" s="32"/>
      <c r="F387" s="18"/>
      <c r="G387" s="2"/>
      <c r="H387" s="2"/>
      <c r="I387" s="18"/>
      <c r="J387" s="2"/>
      <c r="K387" s="2"/>
      <c r="L387" s="18"/>
      <c r="M387" s="2"/>
      <c r="N387" s="2"/>
    </row>
    <row r="388" spans="1:14">
      <c r="A388" s="27" t="s">
        <v>178</v>
      </c>
      <c r="B388" s="27" t="s">
        <v>15</v>
      </c>
      <c r="C388" s="27">
        <v>79</v>
      </c>
      <c r="D388" s="32">
        <v>400</v>
      </c>
      <c r="E388" s="32">
        <f t="shared" si="1"/>
        <v>31600</v>
      </c>
      <c r="F388" s="18"/>
      <c r="G388" s="2"/>
      <c r="H388" s="16">
        <f>D388*G388</f>
        <v>0</v>
      </c>
      <c r="I388" s="18"/>
      <c r="J388" s="2"/>
      <c r="K388" s="16">
        <f>D388*J388</f>
        <v>0</v>
      </c>
      <c r="L388" s="18"/>
      <c r="M388" s="2">
        <f>G388+J388</f>
        <v>0</v>
      </c>
      <c r="N388" s="16">
        <f>D388*M388</f>
        <v>0</v>
      </c>
    </row>
    <row r="389" spans="1:14">
      <c r="A389" s="27"/>
      <c r="B389" s="27"/>
      <c r="C389" s="27"/>
      <c r="D389" s="32"/>
      <c r="E389" s="32"/>
      <c r="F389" s="18"/>
      <c r="G389" s="2"/>
      <c r="H389" s="2"/>
      <c r="I389" s="18"/>
      <c r="J389" s="2"/>
      <c r="K389" s="2"/>
      <c r="L389" s="18"/>
      <c r="M389" s="2"/>
      <c r="N389" s="2"/>
    </row>
    <row r="390" spans="1:14">
      <c r="A390" s="27" t="s">
        <v>179</v>
      </c>
      <c r="B390" s="27" t="s">
        <v>32</v>
      </c>
      <c r="C390" s="27">
        <v>258</v>
      </c>
      <c r="D390" s="33">
        <v>240</v>
      </c>
      <c r="E390" s="32">
        <f t="shared" si="1"/>
        <v>61920</v>
      </c>
      <c r="F390" s="18"/>
      <c r="G390" s="2"/>
      <c r="H390" s="16">
        <f>D390*G390</f>
        <v>0</v>
      </c>
      <c r="I390" s="18"/>
      <c r="J390" s="2"/>
      <c r="K390" s="16">
        <f>D390*J390</f>
        <v>0</v>
      </c>
      <c r="L390" s="18"/>
      <c r="M390" s="2">
        <f>G390+J390</f>
        <v>0</v>
      </c>
      <c r="N390" s="16">
        <f>D390*M390</f>
        <v>0</v>
      </c>
    </row>
    <row r="391" spans="1:14">
      <c r="A391" s="27"/>
      <c r="B391" s="27"/>
      <c r="C391" s="27"/>
      <c r="D391" s="32"/>
      <c r="E391" s="32"/>
      <c r="F391" s="18"/>
      <c r="G391" s="2"/>
      <c r="H391" s="2"/>
      <c r="I391" s="18"/>
      <c r="J391" s="2"/>
      <c r="K391" s="2"/>
      <c r="L391" s="18"/>
      <c r="M391" s="2"/>
      <c r="N391" s="2"/>
    </row>
    <row r="392" spans="1:14">
      <c r="A392" s="27" t="s">
        <v>180</v>
      </c>
      <c r="B392" s="27" t="s">
        <v>32</v>
      </c>
      <c r="C392" s="27">
        <v>118</v>
      </c>
      <c r="D392" s="33">
        <v>240</v>
      </c>
      <c r="E392" s="32">
        <f t="shared" ref="E392:E452" si="2">(C392*D392)</f>
        <v>28320</v>
      </c>
      <c r="F392" s="18"/>
      <c r="G392" s="2"/>
      <c r="H392" s="16">
        <f>D392*G392</f>
        <v>0</v>
      </c>
      <c r="I392" s="18"/>
      <c r="J392" s="2"/>
      <c r="K392" s="16">
        <f>D392*J392</f>
        <v>0</v>
      </c>
      <c r="L392" s="18"/>
      <c r="M392" s="2">
        <f>G392+J392</f>
        <v>0</v>
      </c>
      <c r="N392" s="16">
        <f>D392*M392</f>
        <v>0</v>
      </c>
    </row>
    <row r="393" spans="1:14">
      <c r="A393" s="27"/>
      <c r="B393" s="27"/>
      <c r="C393" s="27"/>
      <c r="D393" s="33"/>
      <c r="E393" s="32"/>
      <c r="F393" s="18"/>
      <c r="G393" s="2"/>
      <c r="H393" s="2"/>
      <c r="I393" s="18"/>
      <c r="J393" s="2"/>
      <c r="K393" s="2"/>
      <c r="L393" s="18"/>
      <c r="M393" s="2"/>
      <c r="N393" s="2"/>
    </row>
    <row r="394" spans="1:14">
      <c r="A394" s="27" t="s">
        <v>181</v>
      </c>
      <c r="B394" s="27" t="s">
        <v>32</v>
      </c>
      <c r="C394" s="27">
        <v>132</v>
      </c>
      <c r="D394" s="33">
        <v>240</v>
      </c>
      <c r="E394" s="32">
        <f t="shared" si="2"/>
        <v>31680</v>
      </c>
      <c r="F394" s="18"/>
      <c r="G394" s="2"/>
      <c r="H394" s="16">
        <f>D394*G394</f>
        <v>0</v>
      </c>
      <c r="I394" s="18"/>
      <c r="J394" s="2"/>
      <c r="K394" s="16">
        <f>D394*J394</f>
        <v>0</v>
      </c>
      <c r="L394" s="18"/>
      <c r="M394" s="2">
        <f>G394+J394</f>
        <v>0</v>
      </c>
      <c r="N394" s="16">
        <f>D394*M394</f>
        <v>0</v>
      </c>
    </row>
    <row r="395" spans="1:14">
      <c r="A395" s="27"/>
      <c r="B395" s="27"/>
      <c r="C395" s="27"/>
      <c r="D395" s="33"/>
      <c r="E395" s="32"/>
      <c r="F395" s="18"/>
      <c r="G395" s="2"/>
      <c r="H395" s="2"/>
      <c r="I395" s="18"/>
      <c r="J395" s="2"/>
      <c r="K395" s="2"/>
      <c r="L395" s="18"/>
      <c r="M395" s="2"/>
      <c r="N395" s="2"/>
    </row>
    <row r="396" spans="1:14">
      <c r="A396" s="27" t="s">
        <v>182</v>
      </c>
      <c r="B396" s="27" t="s">
        <v>32</v>
      </c>
      <c r="C396" s="27">
        <v>15</v>
      </c>
      <c r="D396" s="33">
        <v>240</v>
      </c>
      <c r="E396" s="32">
        <f t="shared" si="2"/>
        <v>3600</v>
      </c>
      <c r="F396" s="18"/>
      <c r="G396" s="2"/>
      <c r="H396" s="16">
        <f>D396*G396</f>
        <v>0</v>
      </c>
      <c r="I396" s="18"/>
      <c r="J396" s="2"/>
      <c r="K396" s="16">
        <f>D396*J396</f>
        <v>0</v>
      </c>
      <c r="L396" s="18"/>
      <c r="M396" s="2">
        <f>G396+J396</f>
        <v>0</v>
      </c>
      <c r="N396" s="16">
        <f>D396*M396</f>
        <v>0</v>
      </c>
    </row>
    <row r="397" spans="1:14">
      <c r="A397" s="27"/>
      <c r="B397" s="27"/>
      <c r="C397" s="27"/>
      <c r="D397" s="33"/>
      <c r="E397" s="32"/>
      <c r="F397" s="18"/>
      <c r="G397" s="2"/>
      <c r="H397" s="2"/>
      <c r="I397" s="18"/>
      <c r="J397" s="2"/>
      <c r="K397" s="2"/>
      <c r="L397" s="18"/>
      <c r="M397" s="2"/>
      <c r="N397" s="2"/>
    </row>
    <row r="398" spans="1:14">
      <c r="A398" s="27" t="s">
        <v>183</v>
      </c>
      <c r="B398" s="27" t="s">
        <v>32</v>
      </c>
      <c r="C398" s="27">
        <v>63</v>
      </c>
      <c r="D398" s="33">
        <v>240</v>
      </c>
      <c r="E398" s="32">
        <f t="shared" si="2"/>
        <v>15120</v>
      </c>
      <c r="F398" s="18"/>
      <c r="G398" s="2"/>
      <c r="H398" s="16">
        <f>D398*G398</f>
        <v>0</v>
      </c>
      <c r="I398" s="18"/>
      <c r="J398" s="2"/>
      <c r="K398" s="16">
        <f>D398*J398</f>
        <v>0</v>
      </c>
      <c r="L398" s="18"/>
      <c r="M398" s="2">
        <f>G398+J398</f>
        <v>0</v>
      </c>
      <c r="N398" s="16">
        <f>D398*M398</f>
        <v>0</v>
      </c>
    </row>
    <row r="399" spans="1:14">
      <c r="A399" s="27"/>
      <c r="B399" s="27"/>
      <c r="C399" s="27"/>
      <c r="D399" s="32"/>
      <c r="E399" s="32"/>
      <c r="F399" s="18"/>
      <c r="G399" s="2"/>
      <c r="H399" s="2"/>
      <c r="I399" s="18"/>
      <c r="J399" s="2"/>
      <c r="K399" s="2"/>
      <c r="L399" s="18"/>
      <c r="M399" s="2"/>
      <c r="N399" s="2"/>
    </row>
    <row r="400" spans="1:14" ht="46.8">
      <c r="A400" s="27" t="s">
        <v>184</v>
      </c>
      <c r="B400" s="27" t="s">
        <v>22</v>
      </c>
      <c r="C400" s="27">
        <v>3</v>
      </c>
      <c r="D400" s="33">
        <v>500</v>
      </c>
      <c r="E400" s="32">
        <f t="shared" si="2"/>
        <v>1500</v>
      </c>
      <c r="F400" s="18"/>
      <c r="G400" s="2"/>
      <c r="H400" s="16">
        <f>D400*G400</f>
        <v>0</v>
      </c>
      <c r="I400" s="18"/>
      <c r="J400" s="2"/>
      <c r="K400" s="16">
        <f>D400*J400</f>
        <v>0</v>
      </c>
      <c r="L400" s="18"/>
      <c r="M400" s="2">
        <f>G400+J400</f>
        <v>0</v>
      </c>
      <c r="N400" s="16">
        <f>D400*M400</f>
        <v>0</v>
      </c>
    </row>
    <row r="401" spans="1:14">
      <c r="A401" s="27"/>
      <c r="B401" s="27"/>
      <c r="C401" s="27"/>
      <c r="D401" s="32"/>
      <c r="E401" s="32"/>
      <c r="F401" s="18"/>
      <c r="G401" s="2"/>
      <c r="H401" s="2"/>
      <c r="I401" s="18"/>
      <c r="J401" s="2"/>
      <c r="K401" s="2"/>
      <c r="L401" s="18"/>
      <c r="M401" s="2"/>
      <c r="N401" s="2"/>
    </row>
    <row r="402" spans="1:14">
      <c r="A402" s="27" t="s">
        <v>185</v>
      </c>
      <c r="B402" s="27"/>
      <c r="C402" s="27"/>
      <c r="D402" s="32"/>
      <c r="E402" s="32"/>
      <c r="F402" s="18"/>
      <c r="G402" s="2"/>
      <c r="H402" s="2"/>
      <c r="I402" s="18"/>
      <c r="J402" s="2"/>
      <c r="K402" s="2"/>
      <c r="L402" s="18"/>
      <c r="M402" s="2"/>
      <c r="N402" s="2"/>
    </row>
    <row r="403" spans="1:14">
      <c r="A403" s="27"/>
      <c r="B403" s="27"/>
      <c r="C403" s="27"/>
      <c r="D403" s="32"/>
      <c r="E403" s="32"/>
      <c r="F403" s="18"/>
      <c r="G403" s="2"/>
      <c r="H403" s="2"/>
      <c r="I403" s="18"/>
      <c r="J403" s="2"/>
      <c r="K403" s="2"/>
      <c r="L403" s="18"/>
      <c r="M403" s="2"/>
      <c r="N403" s="2"/>
    </row>
    <row r="404" spans="1:14" ht="46.8">
      <c r="A404" s="27" t="s">
        <v>186</v>
      </c>
      <c r="B404" s="27" t="s">
        <v>15</v>
      </c>
      <c r="C404" s="27">
        <v>554</v>
      </c>
      <c r="D404" s="32">
        <v>280</v>
      </c>
      <c r="E404" s="32">
        <f t="shared" si="2"/>
        <v>155120</v>
      </c>
      <c r="F404" s="18"/>
      <c r="G404" s="2"/>
      <c r="H404" s="16">
        <f>D404*G404</f>
        <v>0</v>
      </c>
      <c r="I404" s="18"/>
      <c r="J404" s="2"/>
      <c r="K404" s="16">
        <f>D404*J404</f>
        <v>0</v>
      </c>
      <c r="L404" s="18"/>
      <c r="M404" s="2">
        <f>G404+J404</f>
        <v>0</v>
      </c>
      <c r="N404" s="16">
        <f>D404*M404</f>
        <v>0</v>
      </c>
    </row>
    <row r="405" spans="1:14">
      <c r="A405" s="27"/>
      <c r="B405" s="27"/>
      <c r="C405" s="27"/>
      <c r="D405" s="32"/>
      <c r="E405" s="32"/>
      <c r="F405" s="18"/>
      <c r="G405" s="2"/>
      <c r="H405" s="2"/>
      <c r="I405" s="18"/>
      <c r="J405" s="2"/>
      <c r="K405" s="2"/>
      <c r="L405" s="18"/>
      <c r="M405" s="2"/>
      <c r="N405" s="2"/>
    </row>
    <row r="406" spans="1:14" ht="46.8">
      <c r="A406" s="27" t="s">
        <v>187</v>
      </c>
      <c r="B406" s="27" t="s">
        <v>15</v>
      </c>
      <c r="C406" s="27">
        <v>60</v>
      </c>
      <c r="D406" s="32">
        <f>+D404</f>
        <v>280</v>
      </c>
      <c r="E406" s="32">
        <f t="shared" si="2"/>
        <v>16800</v>
      </c>
      <c r="F406" s="18"/>
      <c r="G406" s="2"/>
      <c r="H406" s="16">
        <f>D406*G406</f>
        <v>0</v>
      </c>
      <c r="I406" s="18"/>
      <c r="J406" s="2"/>
      <c r="K406" s="16">
        <f>D406*J406</f>
        <v>0</v>
      </c>
      <c r="L406" s="18"/>
      <c r="M406" s="2">
        <f>G406+J406</f>
        <v>0</v>
      </c>
      <c r="N406" s="16">
        <f>D406*M406</f>
        <v>0</v>
      </c>
    </row>
    <row r="407" spans="1:14">
      <c r="A407" s="27"/>
      <c r="B407" s="27"/>
      <c r="C407" s="27"/>
      <c r="D407" s="32"/>
      <c r="E407" s="32"/>
      <c r="F407" s="18"/>
      <c r="G407" s="2"/>
      <c r="H407" s="2"/>
      <c r="I407" s="18"/>
      <c r="J407" s="2"/>
      <c r="K407" s="2"/>
      <c r="L407" s="18"/>
      <c r="M407" s="2"/>
      <c r="N407" s="2"/>
    </row>
    <row r="408" spans="1:14" ht="46.8">
      <c r="A408" s="27" t="s">
        <v>188</v>
      </c>
      <c r="B408" s="27" t="s">
        <v>15</v>
      </c>
      <c r="C408" s="27">
        <v>538</v>
      </c>
      <c r="D408" s="32">
        <f>+D406</f>
        <v>280</v>
      </c>
      <c r="E408" s="32">
        <f t="shared" si="2"/>
        <v>150640</v>
      </c>
      <c r="F408" s="18"/>
      <c r="G408" s="2"/>
      <c r="H408" s="16">
        <f>D408*G408</f>
        <v>0</v>
      </c>
      <c r="I408" s="18"/>
      <c r="J408" s="2"/>
      <c r="K408" s="16">
        <f>D408*J408</f>
        <v>0</v>
      </c>
      <c r="L408" s="18"/>
      <c r="M408" s="2">
        <f>G408+J408</f>
        <v>0</v>
      </c>
      <c r="N408" s="16">
        <f>D408*M408</f>
        <v>0</v>
      </c>
    </row>
    <row r="409" spans="1:14">
      <c r="A409" s="27"/>
      <c r="B409" s="27"/>
      <c r="C409" s="27"/>
      <c r="D409" s="32"/>
      <c r="E409" s="32"/>
      <c r="F409" s="18"/>
      <c r="G409" s="2"/>
      <c r="H409" s="2"/>
      <c r="I409" s="18"/>
      <c r="J409" s="2"/>
      <c r="K409" s="2"/>
      <c r="L409" s="18"/>
      <c r="M409" s="2"/>
      <c r="N409" s="2"/>
    </row>
    <row r="410" spans="1:14" ht="46.8">
      <c r="A410" s="27" t="s">
        <v>189</v>
      </c>
      <c r="B410" s="27" t="s">
        <v>15</v>
      </c>
      <c r="C410" s="27">
        <v>30</v>
      </c>
      <c r="D410" s="32">
        <f>+D408</f>
        <v>280</v>
      </c>
      <c r="E410" s="32">
        <f t="shared" si="2"/>
        <v>8400</v>
      </c>
      <c r="F410" s="18"/>
      <c r="G410" s="2"/>
      <c r="H410" s="16">
        <f>D410*G410</f>
        <v>0</v>
      </c>
      <c r="I410" s="18"/>
      <c r="J410" s="2"/>
      <c r="K410" s="16">
        <f>D410*J410</f>
        <v>0</v>
      </c>
      <c r="L410" s="18"/>
      <c r="M410" s="2">
        <f>G410+J410</f>
        <v>0</v>
      </c>
      <c r="N410" s="16">
        <f>D410*M410</f>
        <v>0</v>
      </c>
    </row>
    <row r="411" spans="1:14">
      <c r="A411" s="27"/>
      <c r="B411" s="27"/>
      <c r="C411" s="27"/>
      <c r="D411" s="32"/>
      <c r="E411" s="32"/>
      <c r="F411" s="18"/>
      <c r="G411" s="2"/>
      <c r="H411" s="2"/>
      <c r="I411" s="18"/>
      <c r="J411" s="2"/>
      <c r="K411" s="2"/>
      <c r="L411" s="18"/>
      <c r="M411" s="2"/>
      <c r="N411" s="2"/>
    </row>
    <row r="412" spans="1:14" ht="46.8">
      <c r="A412" s="27" t="s">
        <v>190</v>
      </c>
      <c r="B412" s="27" t="s">
        <v>15</v>
      </c>
      <c r="C412" s="27">
        <v>4</v>
      </c>
      <c r="D412" s="32">
        <f>+D410</f>
        <v>280</v>
      </c>
      <c r="E412" s="32">
        <f t="shared" si="2"/>
        <v>1120</v>
      </c>
      <c r="F412" s="18"/>
      <c r="G412" s="2"/>
      <c r="H412" s="16">
        <f>D412*G412</f>
        <v>0</v>
      </c>
      <c r="I412" s="18"/>
      <c r="J412" s="2"/>
      <c r="K412" s="16">
        <f>D412*J412</f>
        <v>0</v>
      </c>
      <c r="L412" s="18"/>
      <c r="M412" s="2">
        <f>G412+J412</f>
        <v>0</v>
      </c>
      <c r="N412" s="16">
        <f>D412*M412</f>
        <v>0</v>
      </c>
    </row>
    <row r="413" spans="1:14">
      <c r="A413" s="27"/>
      <c r="B413" s="27"/>
      <c r="C413" s="27"/>
      <c r="D413" s="32"/>
      <c r="E413" s="32"/>
      <c r="F413" s="18"/>
      <c r="G413" s="2"/>
      <c r="H413" s="2"/>
      <c r="I413" s="18"/>
      <c r="J413" s="2"/>
      <c r="K413" s="2"/>
      <c r="L413" s="18"/>
      <c r="M413" s="2"/>
      <c r="N413" s="2"/>
    </row>
    <row r="414" spans="1:14" ht="46.8">
      <c r="A414" s="27" t="s">
        <v>191</v>
      </c>
      <c r="B414" s="27" t="s">
        <v>15</v>
      </c>
      <c r="C414" s="27">
        <v>14</v>
      </c>
      <c r="D414" s="32">
        <f>+D412</f>
        <v>280</v>
      </c>
      <c r="E414" s="32">
        <f t="shared" si="2"/>
        <v>3920</v>
      </c>
      <c r="F414" s="18"/>
      <c r="G414" s="2"/>
      <c r="H414" s="16">
        <f>D414*G414</f>
        <v>0</v>
      </c>
      <c r="I414" s="18"/>
      <c r="J414" s="2"/>
      <c r="K414" s="16">
        <f>D414*J414</f>
        <v>0</v>
      </c>
      <c r="L414" s="18"/>
      <c r="M414" s="2">
        <f>G414+J414</f>
        <v>0</v>
      </c>
      <c r="N414" s="16">
        <f>D414*M414</f>
        <v>0</v>
      </c>
    </row>
    <row r="415" spans="1:14">
      <c r="A415" s="27"/>
      <c r="B415" s="27"/>
      <c r="C415" s="27"/>
      <c r="D415" s="32"/>
      <c r="E415" s="32"/>
      <c r="F415" s="18"/>
      <c r="G415" s="2"/>
      <c r="H415" s="2"/>
      <c r="I415" s="18"/>
      <c r="J415" s="2"/>
      <c r="K415" s="2"/>
      <c r="L415" s="18"/>
      <c r="M415" s="2"/>
      <c r="N415" s="2"/>
    </row>
    <row r="416" spans="1:14" ht="46.8">
      <c r="A416" s="27" t="s">
        <v>192</v>
      </c>
      <c r="B416" s="27" t="s">
        <v>15</v>
      </c>
      <c r="C416" s="27">
        <v>67</v>
      </c>
      <c r="D416" s="32">
        <f>+D414</f>
        <v>280</v>
      </c>
      <c r="E416" s="32">
        <f t="shared" si="2"/>
        <v>18760</v>
      </c>
      <c r="F416" s="18"/>
      <c r="G416" s="2"/>
      <c r="H416" s="16">
        <f>D416*G416</f>
        <v>0</v>
      </c>
      <c r="I416" s="18"/>
      <c r="J416" s="2"/>
      <c r="K416" s="16">
        <f>D416*J416</f>
        <v>0</v>
      </c>
      <c r="L416" s="18"/>
      <c r="M416" s="2">
        <f>G416+J416</f>
        <v>0</v>
      </c>
      <c r="N416" s="16">
        <f>D416*M416</f>
        <v>0</v>
      </c>
    </row>
    <row r="417" spans="1:14">
      <c r="A417" s="27"/>
      <c r="B417" s="27"/>
      <c r="C417" s="27"/>
      <c r="D417" s="32"/>
      <c r="E417" s="32"/>
      <c r="F417" s="18"/>
      <c r="G417" s="2"/>
      <c r="H417" s="2"/>
      <c r="I417" s="18"/>
      <c r="J417" s="2"/>
      <c r="K417" s="2"/>
      <c r="L417" s="18"/>
      <c r="M417" s="2"/>
      <c r="N417" s="2"/>
    </row>
    <row r="418" spans="1:14">
      <c r="A418" s="27" t="s">
        <v>193</v>
      </c>
      <c r="B418" s="27" t="s">
        <v>15</v>
      </c>
      <c r="C418" s="27">
        <v>34</v>
      </c>
      <c r="D418" s="32">
        <f>+D416</f>
        <v>280</v>
      </c>
      <c r="E418" s="32">
        <f t="shared" si="2"/>
        <v>9520</v>
      </c>
      <c r="F418" s="18"/>
      <c r="G418" s="2"/>
      <c r="H418" s="16">
        <f>D418*G418</f>
        <v>0</v>
      </c>
      <c r="I418" s="18"/>
      <c r="J418" s="2"/>
      <c r="K418" s="16">
        <f>D418*J418</f>
        <v>0</v>
      </c>
      <c r="L418" s="18"/>
      <c r="M418" s="2">
        <f>G418+J418</f>
        <v>0</v>
      </c>
      <c r="N418" s="16">
        <f>D418*M418</f>
        <v>0</v>
      </c>
    </row>
    <row r="419" spans="1:14">
      <c r="A419" s="27"/>
      <c r="B419" s="27"/>
      <c r="C419" s="27"/>
      <c r="D419" s="32"/>
      <c r="E419" s="32"/>
      <c r="F419" s="18"/>
      <c r="G419" s="2"/>
      <c r="H419" s="2"/>
      <c r="I419" s="18"/>
      <c r="J419" s="2"/>
      <c r="K419" s="2"/>
      <c r="L419" s="18"/>
      <c r="M419" s="2"/>
      <c r="N419" s="2"/>
    </row>
    <row r="420" spans="1:14">
      <c r="A420" s="27" t="s">
        <v>194</v>
      </c>
      <c r="B420" s="27" t="s">
        <v>15</v>
      </c>
      <c r="C420" s="27">
        <v>13</v>
      </c>
      <c r="D420" s="32">
        <f>+D418</f>
        <v>280</v>
      </c>
      <c r="E420" s="32">
        <f t="shared" si="2"/>
        <v>3640</v>
      </c>
      <c r="F420" s="18"/>
      <c r="G420" s="2"/>
      <c r="H420" s="16">
        <f>D420*G420</f>
        <v>0</v>
      </c>
      <c r="I420" s="18"/>
      <c r="J420" s="2"/>
      <c r="K420" s="16">
        <f>D420*J420</f>
        <v>0</v>
      </c>
      <c r="L420" s="18"/>
      <c r="M420" s="2">
        <f>G420+J420</f>
        <v>0</v>
      </c>
      <c r="N420" s="16">
        <f>D420*M420</f>
        <v>0</v>
      </c>
    </row>
    <row r="421" spans="1:14">
      <c r="A421" s="27"/>
      <c r="B421" s="27"/>
      <c r="C421" s="27"/>
      <c r="D421" s="32"/>
      <c r="E421" s="32"/>
      <c r="F421" s="18"/>
      <c r="G421" s="2"/>
      <c r="H421" s="2"/>
      <c r="I421" s="18"/>
      <c r="J421" s="2"/>
      <c r="K421" s="2"/>
      <c r="L421" s="18"/>
      <c r="M421" s="2"/>
      <c r="N421" s="2"/>
    </row>
    <row r="422" spans="1:14">
      <c r="A422" s="27" t="s">
        <v>195</v>
      </c>
      <c r="B422" s="27"/>
      <c r="C422" s="27"/>
      <c r="D422" s="32"/>
      <c r="E422" s="32"/>
      <c r="F422" s="18"/>
      <c r="G422" s="2"/>
      <c r="H422" s="2"/>
      <c r="I422" s="18"/>
      <c r="J422" s="2"/>
      <c r="K422" s="2"/>
      <c r="L422" s="18"/>
      <c r="M422" s="2"/>
      <c r="N422" s="2"/>
    </row>
    <row r="423" spans="1:14">
      <c r="A423" s="27"/>
      <c r="B423" s="27"/>
      <c r="C423" s="27"/>
      <c r="D423" s="32"/>
      <c r="E423" s="32"/>
      <c r="F423" s="18"/>
      <c r="G423" s="2"/>
      <c r="H423" s="2"/>
      <c r="I423" s="18"/>
      <c r="J423" s="2"/>
      <c r="K423" s="2"/>
      <c r="L423" s="18"/>
      <c r="M423" s="2"/>
      <c r="N423" s="2"/>
    </row>
    <row r="424" spans="1:14">
      <c r="A424" s="27" t="s">
        <v>196</v>
      </c>
      <c r="B424" s="27" t="s">
        <v>15</v>
      </c>
      <c r="C424" s="27">
        <v>489</v>
      </c>
      <c r="D424" s="32">
        <f>+D420</f>
        <v>280</v>
      </c>
      <c r="E424" s="32">
        <f t="shared" si="2"/>
        <v>136920</v>
      </c>
      <c r="F424" s="18"/>
      <c r="G424" s="2"/>
      <c r="H424" s="16">
        <f>D424*G424</f>
        <v>0</v>
      </c>
      <c r="I424" s="18"/>
      <c r="J424" s="2"/>
      <c r="K424" s="16">
        <f>D424*J424</f>
        <v>0</v>
      </c>
      <c r="L424" s="18"/>
      <c r="M424" s="2">
        <f>G424+J424</f>
        <v>0</v>
      </c>
      <c r="N424" s="16">
        <f>D424*M424</f>
        <v>0</v>
      </c>
    </row>
    <row r="425" spans="1:14">
      <c r="A425" s="27"/>
      <c r="B425" s="27"/>
      <c r="C425" s="27"/>
      <c r="D425" s="32"/>
      <c r="E425" s="32"/>
      <c r="F425" s="18"/>
      <c r="G425" s="2"/>
      <c r="H425" s="2"/>
      <c r="I425" s="18"/>
      <c r="J425" s="2"/>
      <c r="K425" s="2"/>
      <c r="L425" s="18"/>
      <c r="M425" s="2"/>
      <c r="N425" s="2"/>
    </row>
    <row r="426" spans="1:14">
      <c r="A426" s="27" t="s">
        <v>197</v>
      </c>
      <c r="B426" s="27" t="s">
        <v>15</v>
      </c>
      <c r="C426" s="27">
        <v>6</v>
      </c>
      <c r="D426" s="32">
        <f>+D424</f>
        <v>280</v>
      </c>
      <c r="E426" s="32">
        <f t="shared" si="2"/>
        <v>1680</v>
      </c>
      <c r="F426" s="18"/>
      <c r="G426" s="2"/>
      <c r="H426" s="16">
        <f>D426*G426</f>
        <v>0</v>
      </c>
      <c r="I426" s="18"/>
      <c r="J426" s="2"/>
      <c r="K426" s="16">
        <f>D426*J426</f>
        <v>0</v>
      </c>
      <c r="L426" s="18"/>
      <c r="M426" s="2">
        <f>G426+J426</f>
        <v>0</v>
      </c>
      <c r="N426" s="16">
        <f>D426*M426</f>
        <v>0</v>
      </c>
    </row>
    <row r="427" spans="1:14">
      <c r="A427" s="27"/>
      <c r="B427" s="27"/>
      <c r="C427" s="27"/>
      <c r="D427" s="32"/>
      <c r="E427" s="32"/>
      <c r="F427" s="18"/>
      <c r="G427" s="2"/>
      <c r="H427" s="2"/>
      <c r="I427" s="18"/>
      <c r="J427" s="2"/>
      <c r="K427" s="2"/>
      <c r="L427" s="18"/>
      <c r="M427" s="2"/>
      <c r="N427" s="2"/>
    </row>
    <row r="428" spans="1:14">
      <c r="A428" s="27" t="s">
        <v>198</v>
      </c>
      <c r="B428" s="27"/>
      <c r="C428" s="27"/>
      <c r="D428" s="32"/>
      <c r="E428" s="32"/>
      <c r="F428" s="18"/>
      <c r="G428" s="2"/>
      <c r="H428" s="2"/>
      <c r="I428" s="18"/>
      <c r="J428" s="2"/>
      <c r="K428" s="2"/>
      <c r="L428" s="18"/>
      <c r="M428" s="2"/>
      <c r="N428" s="2"/>
    </row>
    <row r="429" spans="1:14">
      <c r="A429" s="27"/>
      <c r="B429" s="27"/>
      <c r="C429" s="27"/>
      <c r="D429" s="32"/>
      <c r="E429" s="32"/>
      <c r="F429" s="18"/>
      <c r="G429" s="2"/>
      <c r="H429" s="2"/>
      <c r="I429" s="18"/>
      <c r="J429" s="2"/>
      <c r="K429" s="2"/>
      <c r="L429" s="18"/>
      <c r="M429" s="2"/>
      <c r="N429" s="2"/>
    </row>
    <row r="430" spans="1:14">
      <c r="A430" s="27" t="s">
        <v>199</v>
      </c>
      <c r="B430" s="27"/>
      <c r="C430" s="27"/>
      <c r="D430" s="32"/>
      <c r="E430" s="32"/>
      <c r="F430" s="18"/>
      <c r="G430" s="2"/>
      <c r="H430" s="2"/>
      <c r="I430" s="18"/>
      <c r="J430" s="2"/>
      <c r="K430" s="2"/>
      <c r="L430" s="18"/>
      <c r="M430" s="2"/>
      <c r="N430" s="2"/>
    </row>
    <row r="431" spans="1:14">
      <c r="A431" s="27"/>
      <c r="B431" s="27"/>
      <c r="C431" s="27"/>
      <c r="D431" s="32"/>
      <c r="E431" s="32"/>
      <c r="F431" s="18"/>
      <c r="G431" s="2"/>
      <c r="H431" s="2"/>
      <c r="I431" s="18"/>
      <c r="J431" s="2"/>
      <c r="K431" s="2"/>
      <c r="L431" s="18"/>
      <c r="M431" s="2"/>
      <c r="N431" s="2"/>
    </row>
    <row r="432" spans="1:14">
      <c r="A432" s="27" t="s">
        <v>167</v>
      </c>
      <c r="B432" s="27" t="s">
        <v>15</v>
      </c>
      <c r="C432" s="27">
        <v>127</v>
      </c>
      <c r="D432" s="33">
        <v>400</v>
      </c>
      <c r="E432" s="32">
        <f t="shared" si="2"/>
        <v>50800</v>
      </c>
      <c r="F432" s="18"/>
      <c r="G432" s="2"/>
      <c r="H432" s="16">
        <f>D432*G432</f>
        <v>0</v>
      </c>
      <c r="I432" s="18"/>
      <c r="J432" s="2"/>
      <c r="K432" s="16">
        <f>D432*J432</f>
        <v>0</v>
      </c>
      <c r="L432" s="18"/>
      <c r="M432" s="2">
        <f>G432+J432</f>
        <v>0</v>
      </c>
      <c r="N432" s="16">
        <f>D432*M432</f>
        <v>0</v>
      </c>
    </row>
    <row r="433" spans="1:14">
      <c r="A433" s="27"/>
      <c r="B433" s="27"/>
      <c r="C433" s="27"/>
      <c r="D433" s="32"/>
      <c r="E433" s="32"/>
      <c r="F433" s="18"/>
      <c r="G433" s="2"/>
      <c r="H433" s="2"/>
      <c r="I433" s="18"/>
      <c r="J433" s="2"/>
      <c r="K433" s="2"/>
      <c r="L433" s="18"/>
      <c r="M433" s="2"/>
      <c r="N433" s="2"/>
    </row>
    <row r="434" spans="1:14">
      <c r="A434" s="27" t="s">
        <v>200</v>
      </c>
      <c r="B434" s="27"/>
      <c r="C434" s="27"/>
      <c r="D434" s="32"/>
      <c r="E434" s="32"/>
      <c r="F434" s="18"/>
      <c r="G434" s="2"/>
      <c r="H434" s="2"/>
      <c r="I434" s="18"/>
      <c r="J434" s="2"/>
      <c r="K434" s="2"/>
      <c r="L434" s="18"/>
      <c r="M434" s="2"/>
      <c r="N434" s="2"/>
    </row>
    <row r="435" spans="1:14">
      <c r="A435" s="27"/>
      <c r="B435" s="27"/>
      <c r="C435" s="27"/>
      <c r="D435" s="32"/>
      <c r="E435" s="32"/>
      <c r="F435" s="18"/>
      <c r="G435" s="2"/>
      <c r="H435" s="2"/>
      <c r="I435" s="18"/>
      <c r="J435" s="2"/>
      <c r="K435" s="2"/>
      <c r="L435" s="18"/>
      <c r="M435" s="2"/>
      <c r="N435" s="2"/>
    </row>
    <row r="436" spans="1:14">
      <c r="A436" s="27" t="s">
        <v>201</v>
      </c>
      <c r="B436" s="27"/>
      <c r="C436" s="27"/>
      <c r="D436" s="32"/>
      <c r="E436" s="32"/>
      <c r="F436" s="18"/>
      <c r="G436" s="2"/>
      <c r="H436" s="2"/>
      <c r="I436" s="18"/>
      <c r="J436" s="2"/>
      <c r="K436" s="2"/>
      <c r="L436" s="18"/>
      <c r="M436" s="2"/>
      <c r="N436" s="2"/>
    </row>
    <row r="437" spans="1:14">
      <c r="A437" s="27"/>
      <c r="B437" s="27"/>
      <c r="C437" s="27"/>
      <c r="D437" s="32"/>
      <c r="E437" s="32"/>
      <c r="F437" s="18"/>
      <c r="G437" s="2"/>
      <c r="H437" s="2"/>
      <c r="I437" s="18"/>
      <c r="J437" s="2"/>
      <c r="K437" s="2"/>
      <c r="L437" s="18"/>
      <c r="M437" s="2"/>
      <c r="N437" s="2"/>
    </row>
    <row r="438" spans="1:14">
      <c r="A438" s="28" t="s">
        <v>202</v>
      </c>
      <c r="B438" s="27" t="s">
        <v>32</v>
      </c>
      <c r="C438" s="27">
        <v>361</v>
      </c>
      <c r="D438" s="33">
        <v>60</v>
      </c>
      <c r="E438" s="32">
        <f t="shared" si="2"/>
        <v>21660</v>
      </c>
      <c r="F438" s="18"/>
      <c r="G438" s="2"/>
      <c r="H438" s="16">
        <f>D438*G438</f>
        <v>0</v>
      </c>
      <c r="I438" s="18"/>
      <c r="J438" s="2"/>
      <c r="K438" s="16">
        <f>D438*J438</f>
        <v>0</v>
      </c>
      <c r="L438" s="18"/>
      <c r="M438" s="2">
        <f>G438+J438</f>
        <v>0</v>
      </c>
      <c r="N438" s="16">
        <f>D438*M438</f>
        <v>0</v>
      </c>
    </row>
    <row r="439" spans="1:14">
      <c r="A439" s="27"/>
      <c r="B439" s="27"/>
      <c r="C439" s="27"/>
      <c r="D439" s="32"/>
      <c r="E439" s="32"/>
      <c r="F439" s="18"/>
      <c r="G439" s="2"/>
      <c r="H439" s="2"/>
      <c r="I439" s="18"/>
      <c r="J439" s="2"/>
      <c r="K439" s="2"/>
      <c r="L439" s="18"/>
      <c r="M439" s="2"/>
      <c r="N439" s="2"/>
    </row>
    <row r="440" spans="1:14">
      <c r="A440" s="27" t="s">
        <v>203</v>
      </c>
      <c r="B440" s="27"/>
      <c r="C440" s="27"/>
      <c r="D440" s="32"/>
      <c r="E440" s="32"/>
      <c r="F440" s="18"/>
      <c r="G440" s="2"/>
      <c r="H440" s="2"/>
      <c r="I440" s="18"/>
      <c r="J440" s="2"/>
      <c r="K440" s="2"/>
      <c r="L440" s="18"/>
      <c r="M440" s="2"/>
      <c r="N440" s="2"/>
    </row>
    <row r="441" spans="1:14">
      <c r="A441" s="27"/>
      <c r="B441" s="27"/>
      <c r="C441" s="27"/>
      <c r="D441" s="32"/>
      <c r="E441" s="32"/>
      <c r="F441" s="18"/>
      <c r="G441" s="2"/>
      <c r="H441" s="2"/>
      <c r="I441" s="18"/>
      <c r="J441" s="2"/>
      <c r="K441" s="2"/>
      <c r="L441" s="18"/>
      <c r="M441" s="2"/>
      <c r="N441" s="2"/>
    </row>
    <row r="442" spans="1:14">
      <c r="A442" s="27" t="s">
        <v>204</v>
      </c>
      <c r="B442" s="27" t="s">
        <v>32</v>
      </c>
      <c r="C442" s="27">
        <v>125</v>
      </c>
      <c r="D442" s="33">
        <v>50</v>
      </c>
      <c r="E442" s="32">
        <f t="shared" si="2"/>
        <v>6250</v>
      </c>
      <c r="F442" s="18"/>
      <c r="G442" s="2"/>
      <c r="H442" s="16">
        <f>D442*G442</f>
        <v>0</v>
      </c>
      <c r="I442" s="18"/>
      <c r="J442" s="2"/>
      <c r="K442" s="16">
        <f>D442*J442</f>
        <v>0</v>
      </c>
      <c r="L442" s="18"/>
      <c r="M442" s="2">
        <f>G442+J442</f>
        <v>0</v>
      </c>
      <c r="N442" s="16">
        <f>D442*M442</f>
        <v>0</v>
      </c>
    </row>
    <row r="443" spans="1:14">
      <c r="A443" s="27"/>
      <c r="B443" s="27"/>
      <c r="C443" s="27"/>
      <c r="D443" s="32"/>
      <c r="E443" s="32"/>
      <c r="F443" s="18"/>
      <c r="G443" s="2"/>
      <c r="H443" s="2"/>
      <c r="I443" s="18"/>
      <c r="J443" s="2"/>
      <c r="K443" s="2"/>
      <c r="L443" s="18"/>
      <c r="M443" s="2"/>
      <c r="N443" s="2"/>
    </row>
    <row r="444" spans="1:14">
      <c r="A444" s="27" t="s">
        <v>38</v>
      </c>
      <c r="B444" s="27"/>
      <c r="C444" s="27"/>
      <c r="D444" s="32"/>
      <c r="E444" s="32"/>
      <c r="F444" s="18"/>
      <c r="G444" s="2"/>
      <c r="H444" s="2"/>
      <c r="I444" s="18"/>
      <c r="J444" s="2"/>
      <c r="K444" s="2"/>
      <c r="L444" s="18"/>
      <c r="M444" s="2"/>
      <c r="N444" s="2"/>
    </row>
    <row r="445" spans="1:14">
      <c r="A445" s="27"/>
      <c r="B445" s="27"/>
      <c r="C445" s="27"/>
      <c r="D445" s="32"/>
      <c r="E445" s="32"/>
      <c r="F445" s="18"/>
      <c r="G445" s="2"/>
      <c r="H445" s="2"/>
      <c r="I445" s="18"/>
      <c r="J445" s="2"/>
      <c r="K445" s="2"/>
      <c r="L445" s="18"/>
      <c r="M445" s="2"/>
      <c r="N445" s="2"/>
    </row>
    <row r="446" spans="1:14">
      <c r="A446" s="27" t="s">
        <v>205</v>
      </c>
      <c r="B446" s="27"/>
      <c r="C446" s="27"/>
      <c r="D446" s="32"/>
      <c r="E446" s="32"/>
      <c r="F446" s="18"/>
      <c r="G446" s="2"/>
      <c r="H446" s="2"/>
      <c r="I446" s="18"/>
      <c r="J446" s="2"/>
      <c r="K446" s="2"/>
      <c r="L446" s="18"/>
      <c r="M446" s="2"/>
      <c r="N446" s="2"/>
    </row>
    <row r="447" spans="1:14">
      <c r="A447" s="27"/>
      <c r="B447" s="27"/>
      <c r="C447" s="27"/>
      <c r="D447" s="32"/>
      <c r="E447" s="32"/>
      <c r="F447" s="18"/>
      <c r="G447" s="2"/>
      <c r="H447" s="2"/>
      <c r="I447" s="18"/>
      <c r="J447" s="2"/>
      <c r="K447" s="2"/>
      <c r="L447" s="18"/>
      <c r="M447" s="2"/>
      <c r="N447" s="2"/>
    </row>
    <row r="448" spans="1:14">
      <c r="A448" s="27" t="s">
        <v>41</v>
      </c>
      <c r="B448" s="27" t="s">
        <v>40</v>
      </c>
      <c r="C448" s="27">
        <v>53.19</v>
      </c>
      <c r="D448" s="32">
        <v>19500</v>
      </c>
      <c r="E448" s="32">
        <f t="shared" si="2"/>
        <v>1037205</v>
      </c>
      <c r="F448" s="18"/>
      <c r="G448" s="2"/>
      <c r="H448" s="16">
        <f>D448*G448</f>
        <v>0</v>
      </c>
      <c r="I448" s="18"/>
      <c r="J448" s="2"/>
      <c r="K448" s="16">
        <f>D448*J448</f>
        <v>0</v>
      </c>
      <c r="L448" s="18"/>
      <c r="M448" s="2">
        <f>G448+J448</f>
        <v>0</v>
      </c>
      <c r="N448" s="16">
        <f>D448*M448</f>
        <v>0</v>
      </c>
    </row>
    <row r="449" spans="1:14">
      <c r="A449" s="27"/>
      <c r="B449" s="27"/>
      <c r="C449" s="27"/>
      <c r="D449" s="32"/>
      <c r="E449" s="32"/>
      <c r="F449" s="18"/>
      <c r="G449" s="2"/>
      <c r="H449" s="2"/>
      <c r="I449" s="18"/>
      <c r="J449" s="2"/>
      <c r="K449" s="2"/>
      <c r="L449" s="18"/>
      <c r="M449" s="2"/>
      <c r="N449" s="2"/>
    </row>
    <row r="450" spans="1:14">
      <c r="A450" s="27" t="s">
        <v>39</v>
      </c>
      <c r="B450" s="27"/>
      <c r="C450" s="27"/>
      <c r="D450" s="32"/>
      <c r="E450" s="32"/>
      <c r="F450" s="18"/>
      <c r="G450" s="2"/>
      <c r="H450" s="2"/>
      <c r="I450" s="18"/>
      <c r="J450" s="2"/>
      <c r="K450" s="2"/>
      <c r="L450" s="18"/>
      <c r="M450" s="2"/>
      <c r="N450" s="2"/>
    </row>
    <row r="451" spans="1:14">
      <c r="A451" s="27"/>
      <c r="B451" s="27"/>
      <c r="C451" s="27"/>
      <c r="D451" s="32"/>
      <c r="E451" s="32"/>
      <c r="F451" s="18"/>
      <c r="G451" s="2"/>
      <c r="H451" s="2"/>
      <c r="I451" s="18"/>
      <c r="J451" s="2"/>
      <c r="K451" s="2"/>
      <c r="L451" s="18"/>
      <c r="M451" s="2"/>
      <c r="N451" s="2"/>
    </row>
    <row r="452" spans="1:14">
      <c r="A452" s="27" t="s">
        <v>79</v>
      </c>
      <c r="B452" s="27" t="s">
        <v>40</v>
      </c>
      <c r="C452" s="27">
        <v>0</v>
      </c>
      <c r="D452" s="32">
        <v>19500</v>
      </c>
      <c r="E452" s="32">
        <f t="shared" si="2"/>
        <v>0</v>
      </c>
      <c r="F452" s="18"/>
      <c r="G452" s="2"/>
      <c r="H452" s="16">
        <f>D452*G452</f>
        <v>0</v>
      </c>
      <c r="I452" s="18"/>
      <c r="J452" s="2"/>
      <c r="K452" s="16">
        <f>D452*J452</f>
        <v>0</v>
      </c>
      <c r="L452" s="18"/>
      <c r="M452" s="2">
        <f>G452+J452</f>
        <v>0</v>
      </c>
      <c r="N452" s="16">
        <f>D452*M452</f>
        <v>0</v>
      </c>
    </row>
    <row r="453" spans="1:14">
      <c r="A453" s="27"/>
      <c r="B453" s="27"/>
      <c r="C453" s="27"/>
      <c r="D453" s="32"/>
      <c r="E453" s="32"/>
      <c r="F453" s="18"/>
      <c r="G453" s="2"/>
      <c r="H453" s="2"/>
      <c r="I453" s="18"/>
      <c r="J453" s="2"/>
      <c r="K453" s="2"/>
      <c r="L453" s="18"/>
      <c r="M453" s="2"/>
      <c r="N453" s="2"/>
    </row>
    <row r="454" spans="1:14">
      <c r="A454" s="27" t="s">
        <v>28</v>
      </c>
      <c r="B454" s="27"/>
      <c r="C454" s="27"/>
      <c r="D454" s="32"/>
      <c r="E454" s="32"/>
      <c r="F454" s="18"/>
      <c r="G454" s="2"/>
      <c r="H454" s="2"/>
      <c r="I454" s="18"/>
      <c r="J454" s="2"/>
      <c r="K454" s="2"/>
      <c r="L454" s="18"/>
      <c r="M454" s="2"/>
      <c r="N454" s="2"/>
    </row>
    <row r="455" spans="1:14">
      <c r="A455" s="27"/>
      <c r="B455" s="27"/>
      <c r="C455" s="27"/>
      <c r="D455" s="32"/>
      <c r="E455" s="32"/>
      <c r="F455" s="18"/>
      <c r="G455" s="2"/>
      <c r="H455" s="2"/>
      <c r="I455" s="18"/>
      <c r="J455" s="2"/>
      <c r="K455" s="2"/>
      <c r="L455" s="18"/>
      <c r="M455" s="2"/>
      <c r="N455" s="2"/>
    </row>
    <row r="456" spans="1:14">
      <c r="A456" s="27" t="s">
        <v>206</v>
      </c>
      <c r="B456" s="27" t="s">
        <v>15</v>
      </c>
      <c r="C456" s="27">
        <v>428</v>
      </c>
      <c r="D456" s="33">
        <v>65</v>
      </c>
      <c r="E456" s="32">
        <f t="shared" ref="E456:E519" si="3">(C456*D456)</f>
        <v>27820</v>
      </c>
      <c r="F456" s="18"/>
      <c r="G456" s="2"/>
      <c r="H456" s="16">
        <f>D456*G456</f>
        <v>0</v>
      </c>
      <c r="I456" s="18"/>
      <c r="J456" s="2"/>
      <c r="K456" s="16">
        <f>D456*J456</f>
        <v>0</v>
      </c>
      <c r="L456" s="18"/>
      <c r="M456" s="2">
        <f>G456+J456</f>
        <v>0</v>
      </c>
      <c r="N456" s="16">
        <f>D456*M456</f>
        <v>0</v>
      </c>
    </row>
    <row r="457" spans="1:14">
      <c r="A457" s="27"/>
      <c r="B457" s="27"/>
      <c r="C457" s="27"/>
      <c r="D457" s="32"/>
      <c r="E457" s="32"/>
      <c r="F457" s="18"/>
      <c r="G457" s="2"/>
      <c r="H457" s="2"/>
      <c r="I457" s="18"/>
      <c r="J457" s="2"/>
      <c r="K457" s="2"/>
      <c r="L457" s="18"/>
      <c r="M457" s="2"/>
      <c r="N457" s="2"/>
    </row>
    <row r="458" spans="1:14">
      <c r="A458" s="26" t="s">
        <v>152</v>
      </c>
      <c r="B458" s="27"/>
      <c r="C458" s="27"/>
      <c r="D458" s="32"/>
      <c r="E458" s="32"/>
      <c r="F458" s="18"/>
      <c r="G458" s="2"/>
      <c r="H458" s="2"/>
      <c r="I458" s="18"/>
      <c r="J458" s="2"/>
      <c r="K458" s="2"/>
      <c r="L458" s="18"/>
      <c r="M458" s="2"/>
      <c r="N458" s="2"/>
    </row>
    <row r="459" spans="1:14">
      <c r="A459" s="26" t="s">
        <v>26</v>
      </c>
      <c r="B459" s="27"/>
      <c r="C459" s="27"/>
      <c r="D459" s="32"/>
      <c r="E459" s="32"/>
      <c r="F459" s="18"/>
      <c r="G459" s="2"/>
      <c r="H459" s="2"/>
      <c r="I459" s="18"/>
      <c r="J459" s="2"/>
      <c r="K459" s="2"/>
      <c r="L459" s="18"/>
      <c r="M459" s="2"/>
      <c r="N459" s="2"/>
    </row>
    <row r="460" spans="1:14" s="25" customFormat="1">
      <c r="A460" s="26" t="s">
        <v>151</v>
      </c>
      <c r="B460" s="49"/>
      <c r="C460" s="49"/>
      <c r="D460" s="50"/>
      <c r="E460" s="50">
        <f>SUM(E322:E459)</f>
        <v>3762710.7</v>
      </c>
      <c r="F460" s="23"/>
      <c r="G460" s="5"/>
      <c r="H460" s="50">
        <f>SUM(H322:H459)</f>
        <v>0</v>
      </c>
      <c r="I460" s="23"/>
      <c r="J460" s="5"/>
      <c r="K460" s="50">
        <f>SUM(K322:K459)</f>
        <v>0</v>
      </c>
      <c r="L460" s="23"/>
      <c r="M460" s="5"/>
      <c r="N460" s="50">
        <f>SUM(N322:N459)</f>
        <v>0</v>
      </c>
    </row>
    <row r="461" spans="1:14">
      <c r="A461" s="27"/>
      <c r="B461" s="27"/>
      <c r="C461" s="27"/>
      <c r="D461" s="32"/>
      <c r="E461" s="32"/>
      <c r="F461" s="18"/>
      <c r="G461" s="2"/>
      <c r="H461" s="2"/>
      <c r="I461" s="18"/>
      <c r="J461" s="2"/>
      <c r="K461" s="2"/>
      <c r="L461" s="18"/>
      <c r="M461" s="2"/>
      <c r="N461" s="2"/>
    </row>
    <row r="462" spans="1:14" s="46" customFormat="1">
      <c r="A462" s="43"/>
      <c r="B462" s="43"/>
      <c r="C462" s="43"/>
      <c r="D462" s="44"/>
      <c r="E462" s="44"/>
      <c r="F462" s="3"/>
      <c r="G462" s="3"/>
      <c r="H462" s="3"/>
      <c r="I462" s="3"/>
      <c r="J462" s="3"/>
      <c r="K462" s="3"/>
      <c r="L462" s="3"/>
      <c r="M462" s="3"/>
      <c r="N462" s="3"/>
    </row>
    <row r="463" spans="1:14">
      <c r="A463" s="27"/>
      <c r="B463" s="27"/>
      <c r="C463" s="27"/>
      <c r="D463" s="32"/>
      <c r="E463" s="32"/>
      <c r="F463" s="18"/>
      <c r="G463" s="2"/>
      <c r="H463" s="2"/>
      <c r="I463" s="18"/>
      <c r="J463" s="2"/>
      <c r="K463" s="2"/>
      <c r="L463" s="18"/>
      <c r="M463" s="2"/>
      <c r="N463" s="2"/>
    </row>
    <row r="464" spans="1:14">
      <c r="A464" s="26" t="s">
        <v>207</v>
      </c>
      <c r="B464" s="27"/>
      <c r="C464" s="27"/>
      <c r="D464" s="32"/>
      <c r="E464" s="32"/>
      <c r="F464" s="18"/>
      <c r="G464" s="2"/>
      <c r="H464" s="2"/>
      <c r="I464" s="18"/>
      <c r="J464" s="2"/>
      <c r="K464" s="2"/>
      <c r="L464" s="18"/>
      <c r="M464" s="2"/>
      <c r="N464" s="2"/>
    </row>
    <row r="465" spans="1:14">
      <c r="A465" s="26" t="s">
        <v>42</v>
      </c>
      <c r="B465" s="27"/>
      <c r="C465" s="27"/>
      <c r="D465" s="32"/>
      <c r="E465" s="32"/>
      <c r="F465" s="18"/>
      <c r="G465" s="2"/>
      <c r="H465" s="2"/>
      <c r="I465" s="18"/>
      <c r="J465" s="2"/>
      <c r="K465" s="2"/>
      <c r="L465" s="18"/>
      <c r="M465" s="2"/>
      <c r="N465" s="2"/>
    </row>
    <row r="466" spans="1:14">
      <c r="A466" s="27"/>
      <c r="B466" s="27"/>
      <c r="C466" s="27"/>
      <c r="D466" s="32"/>
      <c r="E466" s="32"/>
      <c r="F466" s="18"/>
      <c r="G466" s="2"/>
      <c r="H466" s="2"/>
      <c r="I466" s="18"/>
      <c r="J466" s="2"/>
      <c r="K466" s="2"/>
      <c r="L466" s="18"/>
      <c r="M466" s="2"/>
      <c r="N466" s="2"/>
    </row>
    <row r="467" spans="1:14">
      <c r="A467" s="27" t="s">
        <v>208</v>
      </c>
      <c r="B467" s="27"/>
      <c r="C467" s="27"/>
      <c r="D467" s="32"/>
      <c r="E467" s="32"/>
      <c r="F467" s="18"/>
      <c r="G467" s="2"/>
      <c r="H467" s="2"/>
      <c r="I467" s="18"/>
      <c r="J467" s="2"/>
      <c r="K467" s="2"/>
      <c r="L467" s="18"/>
      <c r="M467" s="2"/>
      <c r="N467" s="2"/>
    </row>
    <row r="468" spans="1:14">
      <c r="A468" s="27"/>
      <c r="B468" s="27"/>
      <c r="C468" s="27"/>
      <c r="D468" s="32"/>
      <c r="E468" s="32"/>
      <c r="F468" s="18"/>
      <c r="G468" s="2"/>
      <c r="H468" s="2"/>
      <c r="I468" s="18"/>
      <c r="J468" s="2"/>
      <c r="K468" s="2"/>
      <c r="L468" s="18"/>
      <c r="M468" s="2"/>
      <c r="N468" s="2"/>
    </row>
    <row r="469" spans="1:14">
      <c r="A469" s="27" t="s">
        <v>209</v>
      </c>
      <c r="B469" s="27"/>
      <c r="C469" s="27"/>
      <c r="D469" s="32"/>
      <c r="E469" s="32"/>
      <c r="F469" s="18"/>
      <c r="G469" s="2"/>
      <c r="H469" s="2"/>
      <c r="I469" s="18"/>
      <c r="J469" s="2"/>
      <c r="K469" s="2"/>
      <c r="L469" s="18"/>
      <c r="M469" s="2"/>
      <c r="N469" s="2"/>
    </row>
    <row r="470" spans="1:14">
      <c r="A470" s="27"/>
      <c r="B470" s="27"/>
      <c r="C470" s="27"/>
      <c r="D470" s="32"/>
      <c r="E470" s="32"/>
      <c r="F470" s="18"/>
      <c r="G470" s="2"/>
      <c r="H470" s="2"/>
      <c r="I470" s="18"/>
      <c r="J470" s="2"/>
      <c r="K470" s="2"/>
      <c r="L470" s="18"/>
      <c r="M470" s="2"/>
      <c r="N470" s="2"/>
    </row>
    <row r="471" spans="1:14">
      <c r="A471" s="27" t="s">
        <v>210</v>
      </c>
      <c r="B471" s="27" t="s">
        <v>15</v>
      </c>
      <c r="C471" s="29">
        <v>113</v>
      </c>
      <c r="D471" s="32">
        <v>385</v>
      </c>
      <c r="E471" s="32">
        <f t="shared" si="3"/>
        <v>43505</v>
      </c>
      <c r="F471" s="18"/>
      <c r="G471" s="2"/>
      <c r="H471" s="16">
        <f>D471*G471</f>
        <v>0</v>
      </c>
      <c r="I471" s="18"/>
      <c r="J471" s="2"/>
      <c r="K471" s="16">
        <f>D471*J471</f>
        <v>0</v>
      </c>
      <c r="L471" s="18"/>
      <c r="M471" s="2">
        <f>G471+J471</f>
        <v>0</v>
      </c>
      <c r="N471" s="16">
        <f>D471*M471</f>
        <v>0</v>
      </c>
    </row>
    <row r="472" spans="1:14">
      <c r="A472" s="27"/>
      <c r="B472" s="27"/>
      <c r="C472" s="27"/>
      <c r="D472" s="32"/>
      <c r="E472" s="32"/>
      <c r="F472" s="18"/>
      <c r="G472" s="2"/>
      <c r="H472" s="2"/>
      <c r="I472" s="18"/>
      <c r="J472" s="2"/>
      <c r="K472" s="2"/>
      <c r="L472" s="18"/>
      <c r="M472" s="2"/>
      <c r="N472" s="2"/>
    </row>
    <row r="473" spans="1:14" ht="46.8">
      <c r="A473" s="27" t="s">
        <v>211</v>
      </c>
      <c r="B473" s="27" t="s">
        <v>15</v>
      </c>
      <c r="C473" s="27">
        <v>7</v>
      </c>
      <c r="D473" s="33">
        <v>430</v>
      </c>
      <c r="E473" s="32">
        <f t="shared" si="3"/>
        <v>3010</v>
      </c>
      <c r="F473" s="18"/>
      <c r="G473" s="2"/>
      <c r="H473" s="16">
        <f>D473*G473</f>
        <v>0</v>
      </c>
      <c r="I473" s="18"/>
      <c r="J473" s="2"/>
      <c r="K473" s="16">
        <f>D473*J473</f>
        <v>0</v>
      </c>
      <c r="L473" s="18"/>
      <c r="M473" s="2">
        <f>G473+J473</f>
        <v>0</v>
      </c>
      <c r="N473" s="16">
        <f>D473*M473</f>
        <v>0</v>
      </c>
    </row>
    <row r="474" spans="1:14">
      <c r="A474" s="27"/>
      <c r="B474" s="27"/>
      <c r="C474" s="27"/>
      <c r="D474" s="32"/>
      <c r="E474" s="32"/>
      <c r="F474" s="18"/>
      <c r="G474" s="2"/>
      <c r="H474" s="2"/>
      <c r="I474" s="18"/>
      <c r="J474" s="2"/>
      <c r="K474" s="2"/>
      <c r="L474" s="18"/>
      <c r="M474" s="2"/>
      <c r="N474" s="2"/>
    </row>
    <row r="475" spans="1:14">
      <c r="A475" s="27" t="s">
        <v>30</v>
      </c>
      <c r="B475" s="27"/>
      <c r="C475" s="27"/>
      <c r="D475" s="32"/>
      <c r="E475" s="32"/>
      <c r="F475" s="18"/>
      <c r="G475" s="2"/>
      <c r="H475" s="2"/>
      <c r="I475" s="18"/>
      <c r="J475" s="2"/>
      <c r="K475" s="2"/>
      <c r="L475" s="18"/>
      <c r="M475" s="2"/>
      <c r="N475" s="2"/>
    </row>
    <row r="476" spans="1:14">
      <c r="A476" s="27"/>
      <c r="B476" s="27"/>
      <c r="C476" s="27"/>
      <c r="D476" s="32"/>
      <c r="E476" s="32"/>
      <c r="F476" s="18"/>
      <c r="G476" s="2"/>
      <c r="H476" s="2"/>
      <c r="I476" s="18"/>
      <c r="J476" s="2"/>
      <c r="K476" s="2"/>
      <c r="L476" s="18"/>
      <c r="M476" s="2"/>
      <c r="N476" s="2"/>
    </row>
    <row r="477" spans="1:14">
      <c r="A477" s="27" t="s">
        <v>44</v>
      </c>
      <c r="B477" s="27" t="s">
        <v>32</v>
      </c>
      <c r="C477" s="27">
        <v>81</v>
      </c>
      <c r="D477" s="33">
        <v>14</v>
      </c>
      <c r="E477" s="32">
        <f t="shared" si="3"/>
        <v>1134</v>
      </c>
      <c r="F477" s="18"/>
      <c r="G477" s="2"/>
      <c r="H477" s="16">
        <f>D477*G477</f>
        <v>0</v>
      </c>
      <c r="I477" s="18"/>
      <c r="J477" s="2"/>
      <c r="K477" s="16">
        <f>D477*J477</f>
        <v>0</v>
      </c>
      <c r="L477" s="18"/>
      <c r="M477" s="2">
        <f>G477+J477</f>
        <v>0</v>
      </c>
      <c r="N477" s="16">
        <f>D477*M477</f>
        <v>0</v>
      </c>
    </row>
    <row r="478" spans="1:14">
      <c r="A478" s="27"/>
      <c r="B478" s="27"/>
      <c r="C478" s="27"/>
      <c r="D478" s="32"/>
      <c r="E478" s="32"/>
      <c r="F478" s="18"/>
      <c r="G478" s="2"/>
      <c r="H478" s="2"/>
      <c r="I478" s="18"/>
      <c r="J478" s="2"/>
      <c r="K478" s="2"/>
      <c r="L478" s="18"/>
      <c r="M478" s="2"/>
      <c r="N478" s="2"/>
    </row>
    <row r="479" spans="1:14">
      <c r="A479" s="27" t="s">
        <v>31</v>
      </c>
      <c r="B479" s="27" t="s">
        <v>32</v>
      </c>
      <c r="C479" s="27">
        <v>662</v>
      </c>
      <c r="D479" s="32">
        <v>15</v>
      </c>
      <c r="E479" s="32">
        <f t="shared" si="3"/>
        <v>9930</v>
      </c>
      <c r="F479" s="18"/>
      <c r="G479" s="2"/>
      <c r="H479" s="16">
        <f>D479*G479</f>
        <v>0</v>
      </c>
      <c r="I479" s="18"/>
      <c r="J479" s="2"/>
      <c r="K479" s="16">
        <f>D479*J479</f>
        <v>0</v>
      </c>
      <c r="L479" s="18"/>
      <c r="M479" s="2">
        <f>G479+J479</f>
        <v>0</v>
      </c>
      <c r="N479" s="16">
        <f>D479*M479</f>
        <v>0</v>
      </c>
    </row>
    <row r="480" spans="1:14">
      <c r="A480" s="27"/>
      <c r="B480" s="27"/>
      <c r="C480" s="27"/>
      <c r="D480" s="32"/>
      <c r="E480" s="32"/>
      <c r="F480" s="18"/>
      <c r="G480" s="2"/>
      <c r="H480" s="2"/>
      <c r="I480" s="18"/>
      <c r="J480" s="2"/>
      <c r="K480" s="2"/>
      <c r="L480" s="18"/>
      <c r="M480" s="2"/>
      <c r="N480" s="2"/>
    </row>
    <row r="481" spans="1:14">
      <c r="A481" s="27" t="s">
        <v>212</v>
      </c>
      <c r="B481" s="27"/>
      <c r="C481" s="27"/>
      <c r="D481" s="32"/>
      <c r="E481" s="32"/>
      <c r="F481" s="18"/>
      <c r="G481" s="2"/>
      <c r="H481" s="2"/>
      <c r="I481" s="18"/>
      <c r="J481" s="2"/>
      <c r="K481" s="2"/>
      <c r="L481" s="18"/>
      <c r="M481" s="2"/>
      <c r="N481" s="2"/>
    </row>
    <row r="482" spans="1:14">
      <c r="A482" s="27"/>
      <c r="B482" s="27"/>
      <c r="C482" s="27"/>
      <c r="D482" s="32"/>
      <c r="E482" s="32"/>
      <c r="F482" s="18"/>
      <c r="G482" s="2"/>
      <c r="H482" s="2"/>
      <c r="I482" s="18"/>
      <c r="J482" s="2"/>
      <c r="K482" s="2"/>
      <c r="L482" s="18"/>
      <c r="M482" s="2"/>
      <c r="N482" s="2"/>
    </row>
    <row r="483" spans="1:14" ht="46.8">
      <c r="A483" s="27" t="s">
        <v>213</v>
      </c>
      <c r="B483" s="27" t="s">
        <v>22</v>
      </c>
      <c r="C483" s="27">
        <v>192</v>
      </c>
      <c r="D483" s="33">
        <v>65</v>
      </c>
      <c r="E483" s="32">
        <f t="shared" si="3"/>
        <v>12480</v>
      </c>
      <c r="F483" s="18"/>
      <c r="G483" s="2"/>
      <c r="H483" s="16">
        <f>D483*G483</f>
        <v>0</v>
      </c>
      <c r="I483" s="18"/>
      <c r="J483" s="2"/>
      <c r="K483" s="16">
        <f>D483*J483</f>
        <v>0</v>
      </c>
      <c r="L483" s="18"/>
      <c r="M483" s="2">
        <f>G483+J483</f>
        <v>0</v>
      </c>
      <c r="N483" s="16">
        <f>D483*M483</f>
        <v>0</v>
      </c>
    </row>
    <row r="484" spans="1:14">
      <c r="A484" s="27"/>
      <c r="B484" s="27"/>
      <c r="C484" s="27"/>
      <c r="D484" s="32"/>
      <c r="E484" s="32"/>
      <c r="F484" s="18"/>
      <c r="G484" s="2"/>
      <c r="H484" s="2"/>
      <c r="I484" s="18"/>
      <c r="J484" s="2"/>
      <c r="K484" s="2"/>
      <c r="L484" s="18"/>
      <c r="M484" s="2"/>
      <c r="N484" s="2"/>
    </row>
    <row r="485" spans="1:14">
      <c r="A485" s="27" t="s">
        <v>214</v>
      </c>
      <c r="B485" s="27"/>
      <c r="C485" s="27"/>
      <c r="D485" s="32"/>
      <c r="E485" s="32"/>
      <c r="F485" s="18"/>
      <c r="G485" s="2"/>
      <c r="H485" s="2"/>
      <c r="I485" s="18"/>
      <c r="J485" s="2"/>
      <c r="K485" s="2"/>
      <c r="L485" s="18"/>
      <c r="M485" s="2"/>
      <c r="N485" s="2"/>
    </row>
    <row r="486" spans="1:14">
      <c r="A486" s="27"/>
      <c r="B486" s="27"/>
      <c r="C486" s="27"/>
      <c r="D486" s="32"/>
      <c r="E486" s="32"/>
      <c r="F486" s="18"/>
      <c r="G486" s="2"/>
      <c r="H486" s="2"/>
      <c r="I486" s="18"/>
      <c r="J486" s="2"/>
      <c r="K486" s="2"/>
      <c r="L486" s="18"/>
      <c r="M486" s="2"/>
      <c r="N486" s="2"/>
    </row>
    <row r="487" spans="1:14">
      <c r="A487" s="27" t="s">
        <v>215</v>
      </c>
      <c r="B487" s="27" t="s">
        <v>15</v>
      </c>
      <c r="C487" s="27">
        <v>35</v>
      </c>
      <c r="D487" s="32">
        <v>220</v>
      </c>
      <c r="E487" s="32">
        <f t="shared" si="3"/>
        <v>7700</v>
      </c>
      <c r="F487" s="18"/>
      <c r="G487" s="2"/>
      <c r="H487" s="16">
        <f>D487*G487</f>
        <v>0</v>
      </c>
      <c r="I487" s="18"/>
      <c r="J487" s="2"/>
      <c r="K487" s="16">
        <f>D487*J487</f>
        <v>0</v>
      </c>
      <c r="L487" s="18"/>
      <c r="M487" s="2">
        <f>G487+J487</f>
        <v>0</v>
      </c>
      <c r="N487" s="16">
        <f>D487*M487</f>
        <v>0</v>
      </c>
    </row>
    <row r="488" spans="1:14">
      <c r="A488" s="27"/>
      <c r="B488" s="27"/>
      <c r="C488" s="27"/>
      <c r="D488" s="32"/>
      <c r="E488" s="32"/>
      <c r="F488" s="18"/>
      <c r="G488" s="2"/>
      <c r="H488" s="2"/>
      <c r="I488" s="18"/>
      <c r="J488" s="2"/>
      <c r="K488" s="2"/>
      <c r="L488" s="18"/>
      <c r="M488" s="2"/>
      <c r="N488" s="2"/>
    </row>
    <row r="489" spans="1:14">
      <c r="A489" s="27" t="s">
        <v>43</v>
      </c>
      <c r="B489" s="27"/>
      <c r="C489" s="27"/>
      <c r="D489" s="32"/>
      <c r="E489" s="32"/>
      <c r="F489" s="18"/>
      <c r="G489" s="2"/>
      <c r="H489" s="2"/>
      <c r="I489" s="18"/>
      <c r="J489" s="2"/>
      <c r="K489" s="2"/>
      <c r="L489" s="18"/>
      <c r="M489" s="2"/>
      <c r="N489" s="2"/>
    </row>
    <row r="490" spans="1:14">
      <c r="A490" s="27"/>
      <c r="B490" s="27"/>
      <c r="C490" s="27"/>
      <c r="D490" s="32"/>
      <c r="E490" s="32"/>
      <c r="F490" s="18"/>
      <c r="G490" s="2"/>
      <c r="H490" s="2"/>
      <c r="I490" s="18"/>
      <c r="J490" s="2"/>
      <c r="K490" s="2"/>
      <c r="L490" s="18"/>
      <c r="M490" s="2"/>
      <c r="N490" s="2"/>
    </row>
    <row r="491" spans="1:14">
      <c r="A491" s="27" t="s">
        <v>209</v>
      </c>
      <c r="B491" s="27"/>
      <c r="C491" s="27"/>
      <c r="D491" s="32"/>
      <c r="E491" s="32"/>
      <c r="F491" s="18"/>
      <c r="G491" s="2"/>
      <c r="H491" s="2"/>
      <c r="I491" s="18"/>
      <c r="J491" s="2"/>
      <c r="K491" s="2"/>
      <c r="L491" s="18"/>
      <c r="M491" s="2"/>
      <c r="N491" s="2"/>
    </row>
    <row r="492" spans="1:14">
      <c r="A492" s="27"/>
      <c r="B492" s="27"/>
      <c r="C492" s="27"/>
      <c r="D492" s="32"/>
      <c r="E492" s="32"/>
      <c r="F492" s="18"/>
      <c r="G492" s="2"/>
      <c r="H492" s="2"/>
      <c r="I492" s="18"/>
      <c r="J492" s="2"/>
      <c r="K492" s="2"/>
      <c r="L492" s="18"/>
      <c r="M492" s="2"/>
      <c r="N492" s="2"/>
    </row>
    <row r="493" spans="1:14">
      <c r="A493" s="27" t="s">
        <v>216</v>
      </c>
      <c r="B493" s="27" t="s">
        <v>15</v>
      </c>
      <c r="C493" s="27">
        <v>57</v>
      </c>
      <c r="D493" s="32">
        <v>250</v>
      </c>
      <c r="E493" s="32">
        <f t="shared" si="3"/>
        <v>14250</v>
      </c>
      <c r="F493" s="18"/>
      <c r="G493" s="2"/>
      <c r="H493" s="16">
        <f>D493*G493</f>
        <v>0</v>
      </c>
      <c r="I493" s="18"/>
      <c r="J493" s="2"/>
      <c r="K493" s="16">
        <f>D493*J493</f>
        <v>0</v>
      </c>
      <c r="L493" s="18"/>
      <c r="M493" s="2">
        <f>G493+J493</f>
        <v>0</v>
      </c>
      <c r="N493" s="16">
        <f>D493*M493</f>
        <v>0</v>
      </c>
    </row>
    <row r="494" spans="1:14">
      <c r="A494" s="27"/>
      <c r="B494" s="27"/>
      <c r="C494" s="27"/>
      <c r="D494" s="32"/>
      <c r="E494" s="32"/>
      <c r="F494" s="18"/>
      <c r="G494" s="2"/>
      <c r="H494" s="2"/>
      <c r="I494" s="18"/>
      <c r="J494" s="2"/>
      <c r="K494" s="2"/>
      <c r="L494" s="18"/>
      <c r="M494" s="2"/>
      <c r="N494" s="2"/>
    </row>
    <row r="495" spans="1:14">
      <c r="A495" s="27" t="s">
        <v>217</v>
      </c>
      <c r="B495" s="27" t="s">
        <v>15</v>
      </c>
      <c r="C495" s="27">
        <v>191</v>
      </c>
      <c r="D495" s="32">
        <v>260</v>
      </c>
      <c r="E495" s="32">
        <f t="shared" si="3"/>
        <v>49660</v>
      </c>
      <c r="F495" s="18"/>
      <c r="G495" s="2"/>
      <c r="H495" s="16">
        <f>D495*G495</f>
        <v>0</v>
      </c>
      <c r="I495" s="18"/>
      <c r="J495" s="2"/>
      <c r="K495" s="16">
        <f>D495*J495</f>
        <v>0</v>
      </c>
      <c r="L495" s="18"/>
      <c r="M495" s="2">
        <f>G495+J495</f>
        <v>0</v>
      </c>
      <c r="N495" s="16">
        <f>D495*M495</f>
        <v>0</v>
      </c>
    </row>
    <row r="496" spans="1:14">
      <c r="A496" s="27"/>
      <c r="B496" s="27"/>
      <c r="C496" s="27"/>
      <c r="D496" s="32"/>
      <c r="E496" s="32"/>
      <c r="F496" s="18"/>
      <c r="G496" s="2"/>
      <c r="H496" s="2"/>
      <c r="I496" s="18"/>
      <c r="J496" s="2"/>
      <c r="K496" s="2"/>
      <c r="L496" s="18"/>
      <c r="M496" s="2"/>
      <c r="N496" s="2"/>
    </row>
    <row r="497" spans="1:14">
      <c r="A497" s="27" t="s">
        <v>210</v>
      </c>
      <c r="B497" s="27" t="s">
        <v>15</v>
      </c>
      <c r="C497" s="27">
        <v>1968</v>
      </c>
      <c r="D497" s="32">
        <v>385</v>
      </c>
      <c r="E497" s="32">
        <f t="shared" si="3"/>
        <v>757680</v>
      </c>
      <c r="F497" s="18"/>
      <c r="G497" s="2"/>
      <c r="H497" s="16">
        <f>D497*G497</f>
        <v>0</v>
      </c>
      <c r="I497" s="18"/>
      <c r="J497" s="2"/>
      <c r="K497" s="16">
        <f>D497*J497</f>
        <v>0</v>
      </c>
      <c r="L497" s="18"/>
      <c r="M497" s="2">
        <f>G497+J497</f>
        <v>0</v>
      </c>
      <c r="N497" s="16">
        <f>D497*M497</f>
        <v>0</v>
      </c>
    </row>
    <row r="498" spans="1:14">
      <c r="A498" s="27"/>
      <c r="B498" s="27"/>
      <c r="C498" s="27"/>
      <c r="D498" s="32"/>
      <c r="E498" s="32"/>
      <c r="F498" s="18"/>
      <c r="G498" s="2"/>
      <c r="H498" s="2"/>
      <c r="I498" s="18"/>
      <c r="J498" s="2"/>
      <c r="K498" s="2"/>
      <c r="L498" s="18"/>
      <c r="M498" s="2"/>
      <c r="N498" s="2"/>
    </row>
    <row r="499" spans="1:14">
      <c r="A499" s="27" t="s">
        <v>218</v>
      </c>
      <c r="B499" s="27" t="s">
        <v>15</v>
      </c>
      <c r="C499" s="27">
        <v>91</v>
      </c>
      <c r="D499" s="32">
        <v>395</v>
      </c>
      <c r="E499" s="32">
        <f t="shared" si="3"/>
        <v>35945</v>
      </c>
      <c r="F499" s="18"/>
      <c r="G499" s="2"/>
      <c r="H499" s="16">
        <f>D499*G499</f>
        <v>0</v>
      </c>
      <c r="I499" s="18"/>
      <c r="J499" s="2"/>
      <c r="K499" s="16">
        <f>D499*J499</f>
        <v>0</v>
      </c>
      <c r="L499" s="18"/>
      <c r="M499" s="2">
        <f>G499+J499</f>
        <v>0</v>
      </c>
      <c r="N499" s="16">
        <f>D499*M499</f>
        <v>0</v>
      </c>
    </row>
    <row r="500" spans="1:14">
      <c r="A500" s="27"/>
      <c r="B500" s="27"/>
      <c r="C500" s="27"/>
      <c r="D500" s="32"/>
      <c r="E500" s="32"/>
      <c r="F500" s="18"/>
      <c r="G500" s="2"/>
      <c r="H500" s="2"/>
      <c r="I500" s="18"/>
      <c r="J500" s="2"/>
      <c r="K500" s="2"/>
      <c r="L500" s="18"/>
      <c r="M500" s="2"/>
      <c r="N500" s="2"/>
    </row>
    <row r="501" spans="1:14" ht="46.8">
      <c r="A501" s="27" t="s">
        <v>211</v>
      </c>
      <c r="B501" s="27" t="s">
        <v>15</v>
      </c>
      <c r="C501" s="27">
        <v>48</v>
      </c>
      <c r="D501" s="33">
        <v>420</v>
      </c>
      <c r="E501" s="32">
        <f t="shared" si="3"/>
        <v>20160</v>
      </c>
      <c r="F501" s="18"/>
      <c r="G501" s="2"/>
      <c r="H501" s="16">
        <f>D501*G501</f>
        <v>0</v>
      </c>
      <c r="I501" s="18"/>
      <c r="J501" s="2"/>
      <c r="K501" s="16">
        <f>D501*J501</f>
        <v>0</v>
      </c>
      <c r="L501" s="18"/>
      <c r="M501" s="2">
        <f>G501+J501</f>
        <v>0</v>
      </c>
      <c r="N501" s="16">
        <f>D501*M501</f>
        <v>0</v>
      </c>
    </row>
    <row r="502" spans="1:14">
      <c r="A502" s="27"/>
      <c r="B502" s="27"/>
      <c r="C502" s="27"/>
      <c r="D502" s="32"/>
      <c r="E502" s="32"/>
      <c r="F502" s="18"/>
      <c r="G502" s="2"/>
      <c r="H502" s="2"/>
      <c r="I502" s="18"/>
      <c r="J502" s="2"/>
      <c r="K502" s="2"/>
      <c r="L502" s="18"/>
      <c r="M502" s="2"/>
      <c r="N502" s="2"/>
    </row>
    <row r="503" spans="1:14">
      <c r="A503" s="27" t="s">
        <v>29</v>
      </c>
      <c r="B503" s="27"/>
      <c r="C503" s="27"/>
      <c r="D503" s="32"/>
      <c r="E503" s="32"/>
      <c r="F503" s="18"/>
      <c r="G503" s="2"/>
      <c r="H503" s="2"/>
      <c r="I503" s="18"/>
      <c r="J503" s="2"/>
      <c r="K503" s="2"/>
      <c r="L503" s="18"/>
      <c r="M503" s="2"/>
      <c r="N503" s="2"/>
    </row>
    <row r="504" spans="1:14">
      <c r="A504" s="27"/>
      <c r="B504" s="27"/>
      <c r="C504" s="27"/>
      <c r="D504" s="32"/>
      <c r="E504" s="32"/>
      <c r="F504" s="18"/>
      <c r="G504" s="2"/>
      <c r="H504" s="2"/>
      <c r="I504" s="18"/>
      <c r="J504" s="2"/>
      <c r="K504" s="2"/>
      <c r="L504" s="18"/>
      <c r="M504" s="2"/>
      <c r="N504" s="2"/>
    </row>
    <row r="505" spans="1:14">
      <c r="A505" s="27" t="s">
        <v>30</v>
      </c>
      <c r="B505" s="27"/>
      <c r="C505" s="27"/>
      <c r="D505" s="32"/>
      <c r="E505" s="32"/>
      <c r="F505" s="18"/>
      <c r="G505" s="2"/>
      <c r="H505" s="2"/>
      <c r="I505" s="18"/>
      <c r="J505" s="2"/>
      <c r="K505" s="2"/>
      <c r="L505" s="18"/>
      <c r="M505" s="2"/>
      <c r="N505" s="2"/>
    </row>
    <row r="506" spans="1:14">
      <c r="A506" s="27"/>
      <c r="B506" s="27"/>
      <c r="C506" s="27"/>
      <c r="D506" s="32"/>
      <c r="E506" s="32"/>
      <c r="F506" s="18"/>
      <c r="G506" s="2"/>
      <c r="H506" s="2"/>
      <c r="I506" s="18"/>
      <c r="J506" s="2"/>
      <c r="K506" s="2"/>
      <c r="L506" s="18"/>
      <c r="M506" s="2"/>
      <c r="N506" s="2"/>
    </row>
    <row r="507" spans="1:14">
      <c r="A507" s="27" t="s">
        <v>44</v>
      </c>
      <c r="B507" s="27" t="s">
        <v>32</v>
      </c>
      <c r="C507" s="27">
        <v>678</v>
      </c>
      <c r="D507" s="34">
        <v>12</v>
      </c>
      <c r="E507" s="32">
        <f t="shared" si="3"/>
        <v>8136</v>
      </c>
      <c r="F507" s="18"/>
      <c r="G507" s="2"/>
      <c r="H507" s="16">
        <f>D507*G507</f>
        <v>0</v>
      </c>
      <c r="I507" s="18"/>
      <c r="J507" s="2"/>
      <c r="K507" s="16">
        <f>D507*J507</f>
        <v>0</v>
      </c>
      <c r="L507" s="18"/>
      <c r="M507" s="2">
        <f>G507+J507</f>
        <v>0</v>
      </c>
      <c r="N507" s="16">
        <f>D507*M507</f>
        <v>0</v>
      </c>
    </row>
    <row r="508" spans="1:14">
      <c r="A508" s="27"/>
      <c r="B508" s="27"/>
      <c r="C508" s="27"/>
      <c r="D508" s="32"/>
      <c r="E508" s="32"/>
      <c r="F508" s="18"/>
      <c r="G508" s="2"/>
      <c r="H508" s="2"/>
      <c r="I508" s="18"/>
      <c r="J508" s="2"/>
      <c r="K508" s="2"/>
      <c r="L508" s="18"/>
      <c r="M508" s="2"/>
      <c r="N508" s="2"/>
    </row>
    <row r="509" spans="1:14">
      <c r="A509" s="27" t="s">
        <v>31</v>
      </c>
      <c r="B509" s="27" t="s">
        <v>32</v>
      </c>
      <c r="C509" s="27">
        <v>5438</v>
      </c>
      <c r="D509" s="32">
        <v>15</v>
      </c>
      <c r="E509" s="32">
        <f t="shared" si="3"/>
        <v>81570</v>
      </c>
      <c r="F509" s="18"/>
      <c r="G509" s="2"/>
      <c r="H509" s="16">
        <f>D509*G509</f>
        <v>0</v>
      </c>
      <c r="I509" s="18"/>
      <c r="J509" s="2"/>
      <c r="K509" s="16">
        <f>D509*J509</f>
        <v>0</v>
      </c>
      <c r="L509" s="18"/>
      <c r="M509" s="2">
        <f>G509+J509</f>
        <v>0</v>
      </c>
      <c r="N509" s="16">
        <f>D509*M509</f>
        <v>0</v>
      </c>
    </row>
    <row r="510" spans="1:14">
      <c r="A510" s="27"/>
      <c r="B510" s="27"/>
      <c r="C510" s="27"/>
      <c r="D510" s="32"/>
      <c r="E510" s="32"/>
      <c r="F510" s="18"/>
      <c r="G510" s="2"/>
      <c r="H510" s="2"/>
      <c r="I510" s="18"/>
      <c r="J510" s="2"/>
      <c r="K510" s="2"/>
      <c r="L510" s="18"/>
      <c r="M510" s="2"/>
      <c r="N510" s="2"/>
    </row>
    <row r="511" spans="1:14">
      <c r="A511" s="27" t="s">
        <v>219</v>
      </c>
      <c r="B511" s="27"/>
      <c r="C511" s="27"/>
      <c r="D511" s="32"/>
      <c r="E511" s="32"/>
      <c r="F511" s="18"/>
      <c r="G511" s="2"/>
      <c r="H511" s="2"/>
      <c r="I511" s="18"/>
      <c r="J511" s="2"/>
      <c r="K511" s="2"/>
      <c r="L511" s="18"/>
      <c r="M511" s="2"/>
      <c r="N511" s="2"/>
    </row>
    <row r="512" spans="1:14">
      <c r="A512" s="27"/>
      <c r="B512" s="27"/>
      <c r="C512" s="27"/>
      <c r="D512" s="32"/>
      <c r="E512" s="32"/>
      <c r="F512" s="18"/>
      <c r="G512" s="2"/>
      <c r="H512" s="2"/>
      <c r="I512" s="18"/>
      <c r="J512" s="2"/>
      <c r="K512" s="2"/>
      <c r="L512" s="18"/>
      <c r="M512" s="2"/>
      <c r="N512" s="2"/>
    </row>
    <row r="513" spans="1:14">
      <c r="A513" s="27" t="s">
        <v>220</v>
      </c>
      <c r="B513" s="27" t="s">
        <v>32</v>
      </c>
      <c r="C513" s="27">
        <v>320</v>
      </c>
      <c r="D513" s="32">
        <v>75</v>
      </c>
      <c r="E513" s="32">
        <f t="shared" si="3"/>
        <v>24000</v>
      </c>
      <c r="F513" s="18"/>
      <c r="G513" s="2"/>
      <c r="H513" s="16">
        <f>D513*G513</f>
        <v>0</v>
      </c>
      <c r="I513" s="18"/>
      <c r="J513" s="2"/>
      <c r="K513" s="16">
        <f>D513*J513</f>
        <v>0</v>
      </c>
      <c r="L513" s="18"/>
      <c r="M513" s="2">
        <f>G513+J513</f>
        <v>0</v>
      </c>
      <c r="N513" s="16">
        <f>D513*M513</f>
        <v>0</v>
      </c>
    </row>
    <row r="514" spans="1:14">
      <c r="A514" s="27"/>
      <c r="B514" s="27"/>
      <c r="C514" s="27"/>
      <c r="D514" s="32"/>
      <c r="E514" s="32"/>
      <c r="F514" s="18"/>
      <c r="G514" s="2"/>
      <c r="H514" s="2"/>
      <c r="I514" s="18"/>
      <c r="J514" s="2"/>
      <c r="K514" s="2"/>
      <c r="L514" s="18"/>
      <c r="M514" s="2"/>
      <c r="N514" s="2"/>
    </row>
    <row r="515" spans="1:14">
      <c r="A515" s="27" t="s">
        <v>221</v>
      </c>
      <c r="B515" s="27" t="s">
        <v>32</v>
      </c>
      <c r="C515" s="27">
        <v>38</v>
      </c>
      <c r="D515" s="33">
        <v>75</v>
      </c>
      <c r="E515" s="32">
        <f t="shared" si="3"/>
        <v>2850</v>
      </c>
      <c r="F515" s="18"/>
      <c r="G515" s="2"/>
      <c r="H515" s="16">
        <f>D515*G515</f>
        <v>0</v>
      </c>
      <c r="I515" s="18"/>
      <c r="J515" s="2"/>
      <c r="K515" s="16">
        <f>D515*J515</f>
        <v>0</v>
      </c>
      <c r="L515" s="18"/>
      <c r="M515" s="2">
        <f>G515+J515</f>
        <v>0</v>
      </c>
      <c r="N515" s="16">
        <f>D515*M515</f>
        <v>0</v>
      </c>
    </row>
    <row r="516" spans="1:14">
      <c r="A516" s="27"/>
      <c r="B516" s="27"/>
      <c r="C516" s="27"/>
      <c r="D516" s="32"/>
      <c r="E516" s="32"/>
      <c r="F516" s="18"/>
      <c r="G516" s="2"/>
      <c r="H516" s="2"/>
      <c r="I516" s="18"/>
      <c r="J516" s="2"/>
      <c r="K516" s="2"/>
      <c r="L516" s="18"/>
      <c r="M516" s="2"/>
      <c r="N516" s="2"/>
    </row>
    <row r="517" spans="1:14">
      <c r="A517" s="27" t="s">
        <v>222</v>
      </c>
      <c r="B517" s="27"/>
      <c r="C517" s="27"/>
      <c r="D517" s="32"/>
      <c r="E517" s="32"/>
      <c r="F517" s="18"/>
      <c r="G517" s="2"/>
      <c r="H517" s="2"/>
      <c r="I517" s="18"/>
      <c r="J517" s="2"/>
      <c r="K517" s="2"/>
      <c r="L517" s="18"/>
      <c r="M517" s="2"/>
      <c r="N517" s="2"/>
    </row>
    <row r="518" spans="1:14">
      <c r="A518" s="27"/>
      <c r="B518" s="27"/>
      <c r="C518" s="27"/>
      <c r="D518" s="32"/>
      <c r="E518" s="32"/>
      <c r="F518" s="18"/>
      <c r="G518" s="2"/>
      <c r="H518" s="2"/>
      <c r="I518" s="18"/>
      <c r="J518" s="2"/>
      <c r="K518" s="2"/>
      <c r="L518" s="18"/>
      <c r="M518" s="2"/>
      <c r="N518" s="2"/>
    </row>
    <row r="519" spans="1:14">
      <c r="A519" s="27" t="s">
        <v>223</v>
      </c>
      <c r="B519" s="27" t="s">
        <v>32</v>
      </c>
      <c r="C519" s="27">
        <v>107</v>
      </c>
      <c r="D519" s="33">
        <v>80</v>
      </c>
      <c r="E519" s="32">
        <f t="shared" si="3"/>
        <v>8560</v>
      </c>
      <c r="F519" s="18"/>
      <c r="G519" s="2"/>
      <c r="H519" s="16">
        <f>D519*G519</f>
        <v>0</v>
      </c>
      <c r="I519" s="18"/>
      <c r="J519" s="2"/>
      <c r="K519" s="16">
        <f>D519*J519</f>
        <v>0</v>
      </c>
      <c r="L519" s="18"/>
      <c r="M519" s="2">
        <f>G519+J519</f>
        <v>0</v>
      </c>
      <c r="N519" s="16">
        <f>D519*M519</f>
        <v>0</v>
      </c>
    </row>
    <row r="520" spans="1:14">
      <c r="A520" s="27"/>
      <c r="B520" s="27"/>
      <c r="C520" s="27"/>
      <c r="D520" s="32"/>
      <c r="E520" s="32"/>
      <c r="F520" s="18"/>
      <c r="G520" s="2"/>
      <c r="H520" s="2"/>
      <c r="I520" s="18"/>
      <c r="J520" s="2"/>
      <c r="K520" s="2"/>
      <c r="L520" s="18"/>
      <c r="M520" s="2"/>
      <c r="N520" s="2"/>
    </row>
    <row r="521" spans="1:14">
      <c r="A521" s="27" t="s">
        <v>212</v>
      </c>
      <c r="B521" s="27"/>
      <c r="C521" s="27"/>
      <c r="D521" s="32"/>
      <c r="E521" s="32"/>
      <c r="F521" s="18"/>
      <c r="G521" s="2"/>
      <c r="H521" s="2"/>
      <c r="I521" s="18"/>
      <c r="J521" s="2"/>
      <c r="K521" s="2"/>
      <c r="L521" s="18"/>
      <c r="M521" s="2"/>
      <c r="N521" s="2"/>
    </row>
    <row r="522" spans="1:14">
      <c r="A522" s="27"/>
      <c r="B522" s="27"/>
      <c r="C522" s="27"/>
      <c r="D522" s="32"/>
      <c r="E522" s="32"/>
      <c r="F522" s="18"/>
      <c r="G522" s="2"/>
      <c r="H522" s="2"/>
      <c r="I522" s="18"/>
      <c r="J522" s="2"/>
      <c r="K522" s="2"/>
      <c r="L522" s="18"/>
      <c r="M522" s="2"/>
      <c r="N522" s="2"/>
    </row>
    <row r="523" spans="1:14" ht="46.8">
      <c r="A523" s="27" t="s">
        <v>213</v>
      </c>
      <c r="B523" s="27" t="s">
        <v>22</v>
      </c>
      <c r="C523" s="27">
        <v>1624</v>
      </c>
      <c r="D523" s="33">
        <v>65</v>
      </c>
      <c r="E523" s="32">
        <f t="shared" ref="E523:E586" si="4">(C523*D523)</f>
        <v>105560</v>
      </c>
      <c r="F523" s="18"/>
      <c r="G523" s="2"/>
      <c r="H523" s="16">
        <f>D523*G523</f>
        <v>0</v>
      </c>
      <c r="I523" s="18"/>
      <c r="J523" s="2"/>
      <c r="K523" s="16">
        <f>D523*J523</f>
        <v>0</v>
      </c>
      <c r="L523" s="18"/>
      <c r="M523" s="2">
        <f>G523+J523</f>
        <v>0</v>
      </c>
      <c r="N523" s="16">
        <f>D523*M523</f>
        <v>0</v>
      </c>
    </row>
    <row r="524" spans="1:14">
      <c r="A524" s="27"/>
      <c r="B524" s="27"/>
      <c r="C524" s="27"/>
      <c r="D524" s="32"/>
      <c r="E524" s="32"/>
      <c r="F524" s="18"/>
      <c r="G524" s="2"/>
      <c r="H524" s="2"/>
      <c r="I524" s="18"/>
      <c r="J524" s="2"/>
      <c r="K524" s="2"/>
      <c r="L524" s="18"/>
      <c r="M524" s="2"/>
      <c r="N524" s="2"/>
    </row>
    <row r="525" spans="1:14">
      <c r="A525" s="27" t="s">
        <v>224</v>
      </c>
      <c r="B525" s="27"/>
      <c r="C525" s="27"/>
      <c r="D525" s="32"/>
      <c r="E525" s="32"/>
      <c r="F525" s="18"/>
      <c r="G525" s="2"/>
      <c r="H525" s="2"/>
      <c r="I525" s="18"/>
      <c r="J525" s="2"/>
      <c r="K525" s="2"/>
      <c r="L525" s="18"/>
      <c r="M525" s="2"/>
      <c r="N525" s="2"/>
    </row>
    <row r="526" spans="1:14">
      <c r="A526" s="27"/>
      <c r="B526" s="27"/>
      <c r="C526" s="27"/>
      <c r="D526" s="32"/>
      <c r="E526" s="32"/>
      <c r="F526" s="18"/>
      <c r="G526" s="2"/>
      <c r="H526" s="2"/>
      <c r="I526" s="18"/>
      <c r="J526" s="2"/>
      <c r="K526" s="2"/>
      <c r="L526" s="18"/>
      <c r="M526" s="2"/>
      <c r="N526" s="2"/>
    </row>
    <row r="527" spans="1:14">
      <c r="A527" s="27" t="s">
        <v>225</v>
      </c>
      <c r="B527" s="27"/>
      <c r="C527" s="27"/>
      <c r="D527" s="32"/>
      <c r="E527" s="32"/>
      <c r="F527" s="18"/>
      <c r="G527" s="2"/>
      <c r="H527" s="2"/>
      <c r="I527" s="18"/>
      <c r="J527" s="2"/>
      <c r="K527" s="2"/>
      <c r="L527" s="18"/>
      <c r="M527" s="2"/>
      <c r="N527" s="2"/>
    </row>
    <row r="528" spans="1:14">
      <c r="A528" s="27"/>
      <c r="B528" s="27"/>
      <c r="C528" s="27"/>
      <c r="D528" s="32"/>
      <c r="E528" s="32"/>
      <c r="F528" s="18"/>
      <c r="G528" s="2"/>
      <c r="H528" s="2"/>
      <c r="I528" s="18"/>
      <c r="J528" s="2"/>
      <c r="K528" s="2"/>
      <c r="L528" s="18"/>
      <c r="M528" s="2"/>
      <c r="N528" s="2"/>
    </row>
    <row r="529" spans="1:14">
      <c r="A529" s="27" t="s">
        <v>214</v>
      </c>
      <c r="B529" s="27"/>
      <c r="C529" s="27"/>
      <c r="D529" s="32"/>
      <c r="E529" s="32"/>
      <c r="F529" s="18"/>
      <c r="G529" s="2"/>
      <c r="H529" s="2"/>
      <c r="I529" s="18"/>
      <c r="J529" s="2"/>
      <c r="K529" s="2"/>
      <c r="L529" s="18"/>
      <c r="M529" s="2"/>
      <c r="N529" s="2"/>
    </row>
    <row r="530" spans="1:14">
      <c r="A530" s="27"/>
      <c r="B530" s="27"/>
      <c r="C530" s="27"/>
      <c r="D530" s="32"/>
      <c r="E530" s="32"/>
      <c r="F530" s="18"/>
      <c r="G530" s="2"/>
      <c r="H530" s="2"/>
      <c r="I530" s="18"/>
      <c r="J530" s="2"/>
      <c r="K530" s="2"/>
      <c r="L530" s="18"/>
      <c r="M530" s="2"/>
      <c r="N530" s="2"/>
    </row>
    <row r="531" spans="1:14">
      <c r="A531" s="27" t="s">
        <v>215</v>
      </c>
      <c r="B531" s="27" t="s">
        <v>15</v>
      </c>
      <c r="C531" s="27">
        <v>1104</v>
      </c>
      <c r="D531" s="32">
        <v>220</v>
      </c>
      <c r="E531" s="32">
        <f t="shared" si="4"/>
        <v>242880</v>
      </c>
      <c r="F531" s="18"/>
      <c r="G531" s="2"/>
      <c r="H531" s="16">
        <f>D531*G531</f>
        <v>0</v>
      </c>
      <c r="I531" s="18"/>
      <c r="J531" s="2"/>
      <c r="K531" s="16">
        <f>D531*J531</f>
        <v>0</v>
      </c>
      <c r="L531" s="18"/>
      <c r="M531" s="2">
        <f>G531+J531</f>
        <v>0</v>
      </c>
      <c r="N531" s="16">
        <f>D531*M531</f>
        <v>0</v>
      </c>
    </row>
    <row r="532" spans="1:14">
      <c r="A532" s="27"/>
      <c r="B532" s="27"/>
      <c r="C532" s="27"/>
      <c r="D532" s="32"/>
      <c r="E532" s="32"/>
      <c r="F532" s="18"/>
      <c r="G532" s="2"/>
      <c r="H532" s="2"/>
      <c r="I532" s="18"/>
      <c r="J532" s="2"/>
      <c r="K532" s="2"/>
      <c r="L532" s="18"/>
      <c r="M532" s="2"/>
      <c r="N532" s="2"/>
    </row>
    <row r="533" spans="1:14" ht="46.8">
      <c r="A533" s="27" t="s">
        <v>226</v>
      </c>
      <c r="B533" s="27" t="s">
        <v>32</v>
      </c>
      <c r="C533" s="27">
        <v>107</v>
      </c>
      <c r="D533" s="33">
        <v>160</v>
      </c>
      <c r="E533" s="32">
        <f t="shared" si="4"/>
        <v>17120</v>
      </c>
      <c r="F533" s="18"/>
      <c r="G533" s="2"/>
      <c r="H533" s="16">
        <f>D533*G533</f>
        <v>0</v>
      </c>
      <c r="I533" s="18"/>
      <c r="J533" s="2"/>
      <c r="K533" s="16">
        <f>D533*J533</f>
        <v>0</v>
      </c>
      <c r="L533" s="18"/>
      <c r="M533" s="2">
        <f>G533+J533</f>
        <v>0</v>
      </c>
      <c r="N533" s="16">
        <f>D533*M533</f>
        <v>0</v>
      </c>
    </row>
    <row r="534" spans="1:14">
      <c r="A534" s="27"/>
      <c r="B534" s="27"/>
      <c r="C534" s="27"/>
      <c r="D534" s="32"/>
      <c r="E534" s="32"/>
      <c r="F534" s="18"/>
      <c r="G534" s="2"/>
      <c r="H534" s="2"/>
      <c r="I534" s="18"/>
      <c r="J534" s="2"/>
      <c r="K534" s="2"/>
      <c r="L534" s="18"/>
      <c r="M534" s="2"/>
      <c r="N534" s="2"/>
    </row>
    <row r="535" spans="1:14" ht="70.2">
      <c r="A535" s="27" t="s">
        <v>227</v>
      </c>
      <c r="B535" s="27" t="s">
        <v>32</v>
      </c>
      <c r="C535" s="27">
        <v>91</v>
      </c>
      <c r="D535" s="33">
        <v>160</v>
      </c>
      <c r="E535" s="32">
        <f t="shared" si="4"/>
        <v>14560</v>
      </c>
      <c r="F535" s="18"/>
      <c r="G535" s="2"/>
      <c r="H535" s="16">
        <f>D535*G535</f>
        <v>0</v>
      </c>
      <c r="I535" s="18"/>
      <c r="J535" s="2"/>
      <c r="K535" s="16">
        <f>D535*J535</f>
        <v>0</v>
      </c>
      <c r="L535" s="18"/>
      <c r="M535" s="2">
        <f>G535+J535</f>
        <v>0</v>
      </c>
      <c r="N535" s="16">
        <f>D535*M535</f>
        <v>0</v>
      </c>
    </row>
    <row r="536" spans="1:14">
      <c r="A536" s="27"/>
      <c r="B536" s="27"/>
      <c r="C536" s="27"/>
      <c r="D536" s="32"/>
      <c r="E536" s="32"/>
      <c r="F536" s="18"/>
      <c r="G536" s="2"/>
      <c r="H536" s="2"/>
      <c r="I536" s="18"/>
      <c r="J536" s="2"/>
      <c r="K536" s="2"/>
      <c r="L536" s="18"/>
      <c r="M536" s="2"/>
      <c r="N536" s="2"/>
    </row>
    <row r="537" spans="1:14">
      <c r="A537" s="27" t="s">
        <v>45</v>
      </c>
      <c r="B537" s="27"/>
      <c r="C537" s="27"/>
      <c r="D537" s="32"/>
      <c r="E537" s="32"/>
      <c r="F537" s="18"/>
      <c r="G537" s="2"/>
      <c r="H537" s="2"/>
      <c r="I537" s="18"/>
      <c r="J537" s="2"/>
      <c r="K537" s="2"/>
      <c r="L537" s="18"/>
      <c r="M537" s="2"/>
      <c r="N537" s="2"/>
    </row>
    <row r="538" spans="1:14">
      <c r="A538" s="27"/>
      <c r="B538" s="27"/>
      <c r="C538" s="27"/>
      <c r="D538" s="32"/>
      <c r="E538" s="32"/>
      <c r="F538" s="18"/>
      <c r="G538" s="2"/>
      <c r="H538" s="2"/>
      <c r="I538" s="18"/>
      <c r="J538" s="2"/>
      <c r="K538" s="2"/>
      <c r="L538" s="18"/>
      <c r="M538" s="2"/>
      <c r="N538" s="2"/>
    </row>
    <row r="539" spans="1:14" ht="46.8">
      <c r="A539" s="27" t="s">
        <v>228</v>
      </c>
      <c r="B539" s="27"/>
      <c r="C539" s="27"/>
      <c r="D539" s="32"/>
      <c r="E539" s="32"/>
      <c r="F539" s="18"/>
      <c r="G539" s="2"/>
      <c r="H539" s="2"/>
      <c r="I539" s="18"/>
      <c r="J539" s="2"/>
      <c r="K539" s="2"/>
      <c r="L539" s="18"/>
      <c r="M539" s="2"/>
      <c r="N539" s="2"/>
    </row>
    <row r="540" spans="1:14">
      <c r="A540" s="27"/>
      <c r="B540" s="27"/>
      <c r="C540" s="27"/>
      <c r="D540" s="32"/>
      <c r="E540" s="32"/>
      <c r="F540" s="18"/>
      <c r="G540" s="2"/>
      <c r="H540" s="2"/>
      <c r="I540" s="18"/>
      <c r="J540" s="2"/>
      <c r="K540" s="2"/>
      <c r="L540" s="18"/>
      <c r="M540" s="2"/>
      <c r="N540" s="2"/>
    </row>
    <row r="541" spans="1:14">
      <c r="A541" s="27" t="s">
        <v>229</v>
      </c>
      <c r="B541" s="27" t="s">
        <v>32</v>
      </c>
      <c r="C541" s="27">
        <v>99</v>
      </c>
      <c r="D541" s="32">
        <v>120</v>
      </c>
      <c r="E541" s="32">
        <f t="shared" si="4"/>
        <v>11880</v>
      </c>
      <c r="F541" s="18"/>
      <c r="G541" s="2"/>
      <c r="H541" s="16">
        <f>D541*G541</f>
        <v>0</v>
      </c>
      <c r="I541" s="18"/>
      <c r="J541" s="2"/>
      <c r="K541" s="16">
        <f>D541*J541</f>
        <v>0</v>
      </c>
      <c r="L541" s="18"/>
      <c r="M541" s="2">
        <f>G541+J541</f>
        <v>0</v>
      </c>
      <c r="N541" s="16">
        <f>D541*M541</f>
        <v>0</v>
      </c>
    </row>
    <row r="542" spans="1:14">
      <c r="A542" s="27"/>
      <c r="B542" s="27"/>
      <c r="C542" s="27"/>
      <c r="D542" s="32"/>
      <c r="E542" s="32"/>
      <c r="F542" s="18"/>
      <c r="G542" s="2"/>
      <c r="H542" s="2"/>
      <c r="I542" s="18"/>
      <c r="J542" s="2"/>
      <c r="K542" s="2"/>
      <c r="L542" s="18"/>
      <c r="M542" s="2"/>
      <c r="N542" s="2"/>
    </row>
    <row r="543" spans="1:14">
      <c r="A543" s="27" t="s">
        <v>33</v>
      </c>
      <c r="B543" s="27"/>
      <c r="C543" s="27"/>
      <c r="D543" s="32"/>
      <c r="E543" s="32"/>
      <c r="F543" s="18"/>
      <c r="G543" s="2"/>
      <c r="H543" s="2"/>
      <c r="I543" s="18"/>
      <c r="J543" s="2"/>
      <c r="K543" s="2"/>
      <c r="L543" s="18"/>
      <c r="M543" s="2"/>
      <c r="N543" s="2"/>
    </row>
    <row r="544" spans="1:14">
      <c r="A544" s="27"/>
      <c r="B544" s="27"/>
      <c r="C544" s="27"/>
      <c r="D544" s="32"/>
      <c r="E544" s="32"/>
      <c r="F544" s="18"/>
      <c r="G544" s="2"/>
      <c r="H544" s="2"/>
      <c r="I544" s="18"/>
      <c r="J544" s="2"/>
      <c r="K544" s="2"/>
      <c r="L544" s="18"/>
      <c r="M544" s="2"/>
      <c r="N544" s="2"/>
    </row>
    <row r="545" spans="1:14" ht="46.8">
      <c r="A545" s="27" t="s">
        <v>230</v>
      </c>
      <c r="B545" s="27"/>
      <c r="C545" s="27"/>
      <c r="D545" s="32"/>
      <c r="E545" s="32"/>
      <c r="F545" s="18"/>
      <c r="G545" s="2"/>
      <c r="H545" s="2"/>
      <c r="I545" s="18"/>
      <c r="J545" s="2"/>
      <c r="K545" s="2"/>
      <c r="L545" s="18"/>
      <c r="M545" s="2"/>
      <c r="N545" s="2"/>
    </row>
    <row r="546" spans="1:14">
      <c r="A546" s="27"/>
      <c r="B546" s="27"/>
      <c r="C546" s="27"/>
      <c r="D546" s="32"/>
      <c r="E546" s="32"/>
      <c r="F546" s="18"/>
      <c r="G546" s="2"/>
      <c r="H546" s="2"/>
      <c r="I546" s="18"/>
      <c r="J546" s="2"/>
      <c r="K546" s="2"/>
      <c r="L546" s="18"/>
      <c r="M546" s="2"/>
      <c r="N546" s="2"/>
    </row>
    <row r="547" spans="1:14">
      <c r="A547" s="27" t="s">
        <v>231</v>
      </c>
      <c r="B547" s="27" t="s">
        <v>32</v>
      </c>
      <c r="C547" s="27">
        <v>101</v>
      </c>
      <c r="D547" s="33">
        <v>250</v>
      </c>
      <c r="E547" s="32">
        <f t="shared" si="4"/>
        <v>25250</v>
      </c>
      <c r="F547" s="18"/>
      <c r="G547" s="2"/>
      <c r="H547" s="16">
        <f>D547*G547</f>
        <v>0</v>
      </c>
      <c r="I547" s="18"/>
      <c r="J547" s="2"/>
      <c r="K547" s="16">
        <f>D547*J547</f>
        <v>0</v>
      </c>
      <c r="L547" s="18"/>
      <c r="M547" s="2">
        <f>G547+J547</f>
        <v>0</v>
      </c>
      <c r="N547" s="16">
        <f>D547*M547</f>
        <v>0</v>
      </c>
    </row>
    <row r="548" spans="1:14">
      <c r="A548" s="27"/>
      <c r="B548" s="27"/>
      <c r="C548" s="27"/>
      <c r="D548" s="32"/>
      <c r="E548" s="32"/>
      <c r="F548" s="18"/>
      <c r="G548" s="2"/>
      <c r="H548" s="2"/>
      <c r="I548" s="18"/>
      <c r="J548" s="2"/>
      <c r="K548" s="2"/>
      <c r="L548" s="18"/>
      <c r="M548" s="2"/>
      <c r="N548" s="2"/>
    </row>
    <row r="549" spans="1:14">
      <c r="A549" s="26" t="s">
        <v>207</v>
      </c>
      <c r="B549" s="27"/>
      <c r="C549" s="27"/>
      <c r="D549" s="32"/>
      <c r="E549" s="32"/>
      <c r="F549" s="18"/>
      <c r="G549" s="2"/>
      <c r="H549" s="2"/>
      <c r="I549" s="18"/>
      <c r="J549" s="2"/>
      <c r="K549" s="2"/>
      <c r="L549" s="18"/>
      <c r="M549" s="2"/>
      <c r="N549" s="2"/>
    </row>
    <row r="550" spans="1:14">
      <c r="A550" s="26" t="s">
        <v>42</v>
      </c>
      <c r="B550" s="27"/>
      <c r="C550" s="27"/>
      <c r="D550" s="32"/>
      <c r="E550" s="32"/>
      <c r="F550" s="18"/>
      <c r="G550" s="2"/>
      <c r="H550" s="2"/>
      <c r="I550" s="18"/>
      <c r="J550" s="2"/>
      <c r="K550" s="2"/>
      <c r="L550" s="18"/>
      <c r="M550" s="2"/>
      <c r="N550" s="2"/>
    </row>
    <row r="551" spans="1:14" s="25" customFormat="1">
      <c r="A551" s="26" t="s">
        <v>151</v>
      </c>
      <c r="B551" s="49"/>
      <c r="C551" s="49"/>
      <c r="D551" s="50"/>
      <c r="E551" s="50">
        <f>SUM(E471:E550)</f>
        <v>1497820</v>
      </c>
      <c r="F551" s="23"/>
      <c r="G551" s="5"/>
      <c r="H551" s="50">
        <f>SUM(H471:H550)</f>
        <v>0</v>
      </c>
      <c r="I551" s="23"/>
      <c r="J551" s="5"/>
      <c r="K551" s="50">
        <f>SUM(K471:K550)</f>
        <v>0</v>
      </c>
      <c r="L551" s="23"/>
      <c r="M551" s="5"/>
      <c r="N551" s="50">
        <f>SUM(N471:N550)</f>
        <v>0</v>
      </c>
    </row>
    <row r="552" spans="1:14">
      <c r="A552" s="27"/>
      <c r="B552" s="27"/>
      <c r="C552" s="27"/>
      <c r="D552" s="32"/>
      <c r="E552" s="32"/>
      <c r="F552" s="18"/>
      <c r="G552" s="2"/>
      <c r="H552" s="2"/>
      <c r="I552" s="18"/>
      <c r="J552" s="2"/>
      <c r="K552" s="2"/>
      <c r="L552" s="18"/>
      <c r="M552" s="2"/>
      <c r="N552" s="2"/>
    </row>
    <row r="553" spans="1:14" s="46" customFormat="1">
      <c r="A553" s="43"/>
      <c r="B553" s="43"/>
      <c r="C553" s="43"/>
      <c r="D553" s="44"/>
      <c r="E553" s="44"/>
      <c r="F553" s="3"/>
      <c r="G553" s="3"/>
      <c r="H553" s="3"/>
      <c r="I553" s="3"/>
      <c r="J553" s="3"/>
      <c r="K553" s="3"/>
      <c r="L553" s="3"/>
      <c r="M553" s="3"/>
      <c r="N553" s="3"/>
    </row>
    <row r="554" spans="1:14">
      <c r="A554" s="27"/>
      <c r="B554" s="27"/>
      <c r="C554" s="27"/>
      <c r="D554" s="32"/>
      <c r="E554" s="32"/>
      <c r="F554" s="18"/>
      <c r="G554" s="2"/>
      <c r="H554" s="2"/>
      <c r="I554" s="18"/>
      <c r="J554" s="2"/>
      <c r="K554" s="2"/>
      <c r="L554" s="18"/>
      <c r="M554" s="2"/>
      <c r="N554" s="2"/>
    </row>
    <row r="555" spans="1:14">
      <c r="A555" s="26" t="s">
        <v>232</v>
      </c>
      <c r="B555" s="27"/>
      <c r="C555" s="27"/>
      <c r="D555" s="32"/>
      <c r="E555" s="32"/>
      <c r="F555" s="18"/>
      <c r="G555" s="2"/>
      <c r="H555" s="2"/>
      <c r="I555" s="18"/>
      <c r="J555" s="2"/>
      <c r="K555" s="2"/>
      <c r="L555" s="18"/>
      <c r="M555" s="2"/>
      <c r="N555" s="2"/>
    </row>
    <row r="556" spans="1:14">
      <c r="A556" s="26" t="s">
        <v>46</v>
      </c>
      <c r="B556" s="27"/>
      <c r="C556" s="27"/>
      <c r="D556" s="32"/>
      <c r="E556" s="32"/>
      <c r="F556" s="18"/>
      <c r="G556" s="2"/>
      <c r="H556" s="2"/>
      <c r="I556" s="18"/>
      <c r="J556" s="2"/>
      <c r="K556" s="2"/>
      <c r="L556" s="18"/>
      <c r="M556" s="2"/>
      <c r="N556" s="2"/>
    </row>
    <row r="557" spans="1:14">
      <c r="A557" s="27"/>
      <c r="B557" s="27"/>
      <c r="C557" s="27"/>
      <c r="D557" s="32"/>
      <c r="E557" s="32"/>
      <c r="F557" s="18"/>
      <c r="G557" s="2"/>
      <c r="H557" s="2"/>
      <c r="I557" s="18"/>
      <c r="J557" s="2"/>
      <c r="K557" s="2"/>
      <c r="L557" s="18"/>
      <c r="M557" s="2"/>
      <c r="N557" s="2"/>
    </row>
    <row r="558" spans="1:14">
      <c r="A558" s="27" t="s">
        <v>47</v>
      </c>
      <c r="B558" s="27"/>
      <c r="C558" s="27"/>
      <c r="D558" s="32"/>
      <c r="E558" s="32"/>
      <c r="F558" s="18"/>
      <c r="G558" s="2"/>
      <c r="H558" s="2"/>
      <c r="I558" s="18"/>
      <c r="J558" s="2"/>
      <c r="K558" s="2"/>
      <c r="L558" s="18"/>
      <c r="M558" s="2"/>
      <c r="N558" s="2"/>
    </row>
    <row r="559" spans="1:14">
      <c r="A559" s="27"/>
      <c r="B559" s="27"/>
      <c r="C559" s="27"/>
      <c r="D559" s="32"/>
      <c r="E559" s="32"/>
      <c r="F559" s="18"/>
      <c r="G559" s="2"/>
      <c r="H559" s="2"/>
      <c r="I559" s="18"/>
      <c r="J559" s="2"/>
      <c r="K559" s="2"/>
      <c r="L559" s="18"/>
      <c r="M559" s="2"/>
      <c r="N559" s="2"/>
    </row>
    <row r="560" spans="1:14">
      <c r="A560" s="27" t="s">
        <v>233</v>
      </c>
      <c r="B560" s="27"/>
      <c r="C560" s="27"/>
      <c r="D560" s="32"/>
      <c r="E560" s="32"/>
      <c r="F560" s="18"/>
      <c r="G560" s="2"/>
      <c r="H560" s="2"/>
      <c r="I560" s="18"/>
      <c r="J560" s="2"/>
      <c r="K560" s="2"/>
      <c r="L560" s="18"/>
      <c r="M560" s="2"/>
      <c r="N560" s="2"/>
    </row>
    <row r="561" spans="1:14">
      <c r="A561" s="27"/>
      <c r="B561" s="27"/>
      <c r="C561" s="27"/>
      <c r="D561" s="32"/>
      <c r="E561" s="32"/>
      <c r="F561" s="18"/>
      <c r="G561" s="2"/>
      <c r="H561" s="2"/>
      <c r="I561" s="18"/>
      <c r="J561" s="2"/>
      <c r="K561" s="2"/>
      <c r="L561" s="18"/>
      <c r="M561" s="2"/>
      <c r="N561" s="2"/>
    </row>
    <row r="562" spans="1:14">
      <c r="A562" s="27" t="s">
        <v>48</v>
      </c>
      <c r="B562" s="27" t="s">
        <v>15</v>
      </c>
      <c r="C562" s="27">
        <v>161</v>
      </c>
      <c r="D562" s="32">
        <v>45</v>
      </c>
      <c r="E562" s="32">
        <f t="shared" si="4"/>
        <v>7245</v>
      </c>
      <c r="F562" s="18"/>
      <c r="G562" s="2"/>
      <c r="H562" s="16">
        <f>D562*G562</f>
        <v>0</v>
      </c>
      <c r="I562" s="18"/>
      <c r="J562" s="2"/>
      <c r="K562" s="16">
        <f>D562*J562</f>
        <v>0</v>
      </c>
      <c r="L562" s="18"/>
      <c r="M562" s="2">
        <f>G562+J562</f>
        <v>0</v>
      </c>
      <c r="N562" s="16">
        <f>D562*M562</f>
        <v>0</v>
      </c>
    </row>
    <row r="563" spans="1:14">
      <c r="A563" s="27"/>
      <c r="B563" s="27"/>
      <c r="C563" s="27"/>
      <c r="D563" s="32"/>
      <c r="E563" s="32"/>
      <c r="F563" s="18"/>
      <c r="G563" s="2"/>
      <c r="H563" s="2"/>
      <c r="I563" s="18"/>
      <c r="J563" s="2"/>
      <c r="K563" s="2"/>
      <c r="L563" s="18"/>
      <c r="M563" s="2"/>
      <c r="N563" s="2"/>
    </row>
    <row r="564" spans="1:14" ht="46.8">
      <c r="A564" s="27" t="s">
        <v>234</v>
      </c>
      <c r="B564" s="27"/>
      <c r="C564" s="27"/>
      <c r="D564" s="32"/>
      <c r="E564" s="32"/>
      <c r="F564" s="18"/>
      <c r="G564" s="2"/>
      <c r="H564" s="2"/>
      <c r="I564" s="18"/>
      <c r="J564" s="2"/>
      <c r="K564" s="2"/>
      <c r="L564" s="18"/>
      <c r="M564" s="2"/>
      <c r="N564" s="2"/>
    </row>
    <row r="565" spans="1:14">
      <c r="A565" s="27"/>
      <c r="B565" s="27"/>
      <c r="C565" s="27"/>
      <c r="D565" s="32"/>
      <c r="E565" s="32"/>
      <c r="F565" s="18"/>
      <c r="G565" s="2"/>
      <c r="H565" s="2"/>
      <c r="I565" s="18"/>
      <c r="J565" s="2"/>
      <c r="K565" s="2"/>
      <c r="L565" s="18"/>
      <c r="M565" s="2"/>
      <c r="N565" s="2"/>
    </row>
    <row r="566" spans="1:14">
      <c r="A566" s="27" t="s">
        <v>49</v>
      </c>
      <c r="B566" s="27" t="s">
        <v>15</v>
      </c>
      <c r="C566" s="27">
        <v>464</v>
      </c>
      <c r="D566" s="32">
        <v>75</v>
      </c>
      <c r="E566" s="32">
        <f t="shared" si="4"/>
        <v>34800</v>
      </c>
      <c r="F566" s="18"/>
      <c r="G566" s="2"/>
      <c r="H566" s="16">
        <f>D566*G566</f>
        <v>0</v>
      </c>
      <c r="I566" s="18"/>
      <c r="J566" s="2"/>
      <c r="K566" s="16">
        <f>D566*J566</f>
        <v>0</v>
      </c>
      <c r="L566" s="18"/>
      <c r="M566" s="2">
        <f>G566+J566</f>
        <v>0</v>
      </c>
      <c r="N566" s="16">
        <f>D566*M566</f>
        <v>0</v>
      </c>
    </row>
    <row r="567" spans="1:14">
      <c r="A567" s="27"/>
      <c r="B567" s="27"/>
      <c r="C567" s="27"/>
      <c r="D567" s="32"/>
      <c r="E567" s="32"/>
      <c r="F567" s="18"/>
      <c r="G567" s="2"/>
      <c r="H567" s="2"/>
      <c r="I567" s="18"/>
      <c r="J567" s="2"/>
      <c r="K567" s="2"/>
      <c r="L567" s="18"/>
      <c r="M567" s="2"/>
      <c r="N567" s="2"/>
    </row>
    <row r="568" spans="1:14">
      <c r="A568" s="27" t="s">
        <v>235</v>
      </c>
      <c r="B568" s="27"/>
      <c r="C568" s="27"/>
      <c r="D568" s="32"/>
      <c r="E568" s="32"/>
      <c r="F568" s="18"/>
      <c r="G568" s="2"/>
      <c r="H568" s="2"/>
      <c r="I568" s="18"/>
      <c r="J568" s="2"/>
      <c r="K568" s="2"/>
      <c r="L568" s="18"/>
      <c r="M568" s="2"/>
      <c r="N568" s="2"/>
    </row>
    <row r="569" spans="1:14">
      <c r="A569" s="27"/>
      <c r="B569" s="27"/>
      <c r="C569" s="27"/>
      <c r="D569" s="32"/>
      <c r="E569" s="32"/>
      <c r="F569" s="18"/>
      <c r="G569" s="2"/>
      <c r="H569" s="2"/>
      <c r="I569" s="18"/>
      <c r="J569" s="2"/>
      <c r="K569" s="2"/>
      <c r="L569" s="18"/>
      <c r="M569" s="2"/>
      <c r="N569" s="2"/>
    </row>
    <row r="570" spans="1:14" ht="46.8">
      <c r="A570" s="27" t="s">
        <v>236</v>
      </c>
      <c r="B570" s="27"/>
      <c r="C570" s="27"/>
      <c r="D570" s="32"/>
      <c r="E570" s="32"/>
      <c r="F570" s="18"/>
      <c r="G570" s="2"/>
      <c r="H570" s="2"/>
      <c r="I570" s="18"/>
      <c r="J570" s="2"/>
      <c r="K570" s="2"/>
      <c r="L570" s="18"/>
      <c r="M570" s="2"/>
      <c r="N570" s="2"/>
    </row>
    <row r="571" spans="1:14">
      <c r="A571" s="27"/>
      <c r="B571" s="27"/>
      <c r="C571" s="27"/>
      <c r="D571" s="32"/>
      <c r="E571" s="32"/>
      <c r="F571" s="18"/>
      <c r="G571" s="2"/>
      <c r="H571" s="2"/>
      <c r="I571" s="18"/>
      <c r="J571" s="2"/>
      <c r="K571" s="2"/>
      <c r="L571" s="18"/>
      <c r="M571" s="2"/>
      <c r="N571" s="2"/>
    </row>
    <row r="572" spans="1:14">
      <c r="A572" s="27" t="s">
        <v>237</v>
      </c>
      <c r="B572" s="27" t="s">
        <v>15</v>
      </c>
      <c r="C572" s="27">
        <v>503</v>
      </c>
      <c r="D572" s="33">
        <v>180</v>
      </c>
      <c r="E572" s="32">
        <f t="shared" si="4"/>
        <v>90540</v>
      </c>
      <c r="F572" s="18"/>
      <c r="G572" s="2"/>
      <c r="H572" s="16">
        <f>D572*G572</f>
        <v>0</v>
      </c>
      <c r="I572" s="18"/>
      <c r="J572" s="2"/>
      <c r="K572" s="16">
        <f>D572*J572</f>
        <v>0</v>
      </c>
      <c r="L572" s="18"/>
      <c r="M572" s="2">
        <f>G572+J572</f>
        <v>0</v>
      </c>
      <c r="N572" s="16">
        <f>D572*M572</f>
        <v>0</v>
      </c>
    </row>
    <row r="573" spans="1:14">
      <c r="A573" s="27"/>
      <c r="B573" s="27"/>
      <c r="C573" s="27"/>
      <c r="D573" s="32"/>
      <c r="E573" s="32"/>
      <c r="F573" s="18"/>
      <c r="G573" s="2"/>
      <c r="H573" s="2"/>
      <c r="I573" s="18"/>
      <c r="J573" s="2"/>
      <c r="K573" s="2"/>
      <c r="L573" s="18"/>
      <c r="M573" s="2"/>
      <c r="N573" s="2"/>
    </row>
    <row r="574" spans="1:14" ht="46.8">
      <c r="A574" s="27" t="s">
        <v>238</v>
      </c>
      <c r="B574" s="27" t="s">
        <v>32</v>
      </c>
      <c r="C574" s="27">
        <v>44</v>
      </c>
      <c r="D574" s="33">
        <v>100</v>
      </c>
      <c r="E574" s="32">
        <f t="shared" si="4"/>
        <v>4400</v>
      </c>
      <c r="F574" s="18"/>
      <c r="G574" s="2"/>
      <c r="H574" s="16">
        <f>D574*G574</f>
        <v>0</v>
      </c>
      <c r="I574" s="18"/>
      <c r="J574" s="2"/>
      <c r="K574" s="16">
        <f>D574*J574</f>
        <v>0</v>
      </c>
      <c r="L574" s="18"/>
      <c r="M574" s="2">
        <f>G574+J574</f>
        <v>0</v>
      </c>
      <c r="N574" s="16">
        <f>D574*M574</f>
        <v>0</v>
      </c>
    </row>
    <row r="575" spans="1:14">
      <c r="A575" s="27"/>
      <c r="B575" s="27"/>
      <c r="C575" s="27"/>
      <c r="D575" s="32"/>
      <c r="E575" s="32"/>
      <c r="F575" s="18"/>
      <c r="G575" s="2"/>
      <c r="H575" s="2"/>
      <c r="I575" s="18"/>
      <c r="J575" s="2"/>
      <c r="K575" s="2"/>
      <c r="L575" s="18"/>
      <c r="M575" s="2"/>
      <c r="N575" s="2"/>
    </row>
    <row r="576" spans="1:14">
      <c r="A576" s="27" t="s">
        <v>239</v>
      </c>
      <c r="B576" s="27" t="s">
        <v>32</v>
      </c>
      <c r="C576" s="27">
        <v>207</v>
      </c>
      <c r="D576" s="33">
        <v>100</v>
      </c>
      <c r="E576" s="32">
        <f t="shared" si="4"/>
        <v>20700</v>
      </c>
      <c r="F576" s="18"/>
      <c r="G576" s="2"/>
      <c r="H576" s="16">
        <f>D576*G576</f>
        <v>0</v>
      </c>
      <c r="I576" s="18"/>
      <c r="J576" s="2"/>
      <c r="K576" s="16">
        <f>D576*J576</f>
        <v>0</v>
      </c>
      <c r="L576" s="18"/>
      <c r="M576" s="2">
        <f>G576+J576</f>
        <v>0</v>
      </c>
      <c r="N576" s="16">
        <f>D576*M576</f>
        <v>0</v>
      </c>
    </row>
    <row r="577" spans="1:14">
      <c r="A577" s="27"/>
      <c r="B577" s="27"/>
      <c r="C577" s="27"/>
      <c r="D577" s="32"/>
      <c r="E577" s="32"/>
      <c r="F577" s="18"/>
      <c r="G577" s="2"/>
      <c r="H577" s="2"/>
      <c r="I577" s="18"/>
      <c r="J577" s="2"/>
      <c r="K577" s="2"/>
      <c r="L577" s="18"/>
      <c r="M577" s="2"/>
      <c r="N577" s="2"/>
    </row>
    <row r="578" spans="1:14">
      <c r="A578" s="27" t="s">
        <v>240</v>
      </c>
      <c r="B578" s="27" t="s">
        <v>22</v>
      </c>
      <c r="C578" s="27">
        <v>22</v>
      </c>
      <c r="D578" s="33">
        <v>90</v>
      </c>
      <c r="E578" s="32">
        <f t="shared" si="4"/>
        <v>1980</v>
      </c>
      <c r="F578" s="18"/>
      <c r="G578" s="2"/>
      <c r="H578" s="16">
        <f>D578*G578</f>
        <v>0</v>
      </c>
      <c r="I578" s="18"/>
      <c r="J578" s="2"/>
      <c r="K578" s="16">
        <f>D578*J578</f>
        <v>0</v>
      </c>
      <c r="L578" s="18"/>
      <c r="M578" s="2">
        <f>G578+J578</f>
        <v>0</v>
      </c>
      <c r="N578" s="16">
        <f>D578*M578</f>
        <v>0</v>
      </c>
    </row>
    <row r="579" spans="1:14">
      <c r="A579" s="27"/>
      <c r="B579" s="27"/>
      <c r="C579" s="27"/>
      <c r="D579" s="32"/>
      <c r="E579" s="32"/>
      <c r="F579" s="18"/>
      <c r="G579" s="2"/>
      <c r="H579" s="2"/>
      <c r="I579" s="18"/>
      <c r="J579" s="2"/>
      <c r="K579" s="2"/>
      <c r="L579" s="18"/>
      <c r="M579" s="2"/>
      <c r="N579" s="2"/>
    </row>
    <row r="580" spans="1:14">
      <c r="A580" s="27" t="s">
        <v>241</v>
      </c>
      <c r="B580" s="27"/>
      <c r="C580" s="27"/>
      <c r="D580" s="32"/>
      <c r="E580" s="32"/>
      <c r="F580" s="18"/>
      <c r="G580" s="2"/>
      <c r="H580" s="2"/>
      <c r="I580" s="18"/>
      <c r="J580" s="2"/>
      <c r="K580" s="2"/>
      <c r="L580" s="18"/>
      <c r="M580" s="2"/>
      <c r="N580" s="2"/>
    </row>
    <row r="581" spans="1:14">
      <c r="A581" s="27"/>
      <c r="B581" s="27"/>
      <c r="C581" s="27"/>
      <c r="D581" s="32"/>
      <c r="E581" s="32"/>
      <c r="F581" s="18"/>
      <c r="G581" s="2"/>
      <c r="H581" s="2"/>
      <c r="I581" s="18"/>
      <c r="J581" s="2"/>
      <c r="K581" s="2"/>
      <c r="L581" s="18"/>
      <c r="M581" s="2"/>
      <c r="N581" s="2"/>
    </row>
    <row r="582" spans="1:14" ht="46.8">
      <c r="A582" s="27" t="s">
        <v>242</v>
      </c>
      <c r="B582" s="27" t="s">
        <v>15</v>
      </c>
      <c r="C582" s="27">
        <v>458</v>
      </c>
      <c r="D582" s="33">
        <v>150</v>
      </c>
      <c r="E582" s="32">
        <f t="shared" si="4"/>
        <v>68700</v>
      </c>
      <c r="F582" s="18"/>
      <c r="G582" s="2"/>
      <c r="H582" s="16">
        <f>D582*G582</f>
        <v>0</v>
      </c>
      <c r="I582" s="18"/>
      <c r="J582" s="2"/>
      <c r="K582" s="16">
        <f>D582*J582</f>
        <v>0</v>
      </c>
      <c r="L582" s="18"/>
      <c r="M582" s="2">
        <f>G582+J582</f>
        <v>0</v>
      </c>
      <c r="N582" s="16">
        <f>D582*M582</f>
        <v>0</v>
      </c>
    </row>
    <row r="583" spans="1:14">
      <c r="A583" s="27"/>
      <c r="B583" s="27"/>
      <c r="C583" s="27"/>
      <c r="D583" s="32"/>
      <c r="E583" s="32"/>
      <c r="F583" s="18"/>
      <c r="G583" s="2"/>
      <c r="H583" s="2"/>
      <c r="I583" s="18"/>
      <c r="J583" s="2"/>
      <c r="K583" s="2"/>
      <c r="L583" s="18"/>
      <c r="M583" s="2"/>
      <c r="N583" s="2"/>
    </row>
    <row r="584" spans="1:14">
      <c r="A584" s="27" t="s">
        <v>243</v>
      </c>
      <c r="B584" s="27"/>
      <c r="C584" s="27"/>
      <c r="D584" s="32" t="s">
        <v>138</v>
      </c>
      <c r="E584" s="32"/>
      <c r="F584" s="18"/>
      <c r="G584" s="2"/>
      <c r="H584" s="2"/>
      <c r="I584" s="18"/>
      <c r="J584" s="2"/>
      <c r="K584" s="2"/>
      <c r="L584" s="18"/>
      <c r="M584" s="2"/>
      <c r="N584" s="2"/>
    </row>
    <row r="585" spans="1:14">
      <c r="A585" s="27"/>
      <c r="B585" s="27"/>
      <c r="C585" s="27"/>
      <c r="D585" s="32"/>
      <c r="E585" s="32"/>
      <c r="F585" s="18"/>
      <c r="G585" s="2"/>
      <c r="H585" s="2"/>
      <c r="I585" s="18"/>
      <c r="J585" s="2"/>
      <c r="K585" s="2"/>
      <c r="L585" s="18"/>
      <c r="M585" s="2"/>
      <c r="N585" s="2"/>
    </row>
    <row r="586" spans="1:14">
      <c r="A586" s="27" t="s">
        <v>244</v>
      </c>
      <c r="B586" s="27" t="s">
        <v>15</v>
      </c>
      <c r="C586" s="27">
        <v>458</v>
      </c>
      <c r="D586" s="33">
        <v>90</v>
      </c>
      <c r="E586" s="32">
        <f t="shared" si="4"/>
        <v>41220</v>
      </c>
      <c r="F586" s="18"/>
      <c r="G586" s="2"/>
      <c r="H586" s="16">
        <f>D586*G586</f>
        <v>0</v>
      </c>
      <c r="I586" s="18"/>
      <c r="J586" s="2"/>
      <c r="K586" s="16">
        <f>D586*J586</f>
        <v>0</v>
      </c>
      <c r="L586" s="18"/>
      <c r="M586" s="2">
        <f>G586+J586</f>
        <v>0</v>
      </c>
      <c r="N586" s="16">
        <f>D586*M586</f>
        <v>0</v>
      </c>
    </row>
    <row r="587" spans="1:14">
      <c r="A587" s="27"/>
      <c r="B587" s="27"/>
      <c r="C587" s="27"/>
      <c r="D587" s="32"/>
      <c r="E587" s="32"/>
      <c r="F587" s="18"/>
      <c r="G587" s="2"/>
      <c r="H587" s="2"/>
      <c r="I587" s="18"/>
      <c r="J587" s="2"/>
      <c r="K587" s="2"/>
      <c r="L587" s="18"/>
      <c r="M587" s="2"/>
      <c r="N587" s="2"/>
    </row>
    <row r="588" spans="1:14">
      <c r="A588" s="27" t="s">
        <v>245</v>
      </c>
      <c r="B588" s="27" t="s">
        <v>15</v>
      </c>
      <c r="C588" s="27">
        <v>458</v>
      </c>
      <c r="D588" s="33">
        <v>160</v>
      </c>
      <c r="E588" s="32">
        <f t="shared" ref="E588:E652" si="5">(C588*D588)</f>
        <v>73280</v>
      </c>
      <c r="F588" s="18"/>
      <c r="G588" s="2"/>
      <c r="H588" s="16">
        <f>D588*G588</f>
        <v>0</v>
      </c>
      <c r="I588" s="18"/>
      <c r="J588" s="2"/>
      <c r="K588" s="16">
        <f>D588*J588</f>
        <v>0</v>
      </c>
      <c r="L588" s="18"/>
      <c r="M588" s="2">
        <f>G588+J588</f>
        <v>0</v>
      </c>
      <c r="N588" s="16">
        <f>D588*M588</f>
        <v>0</v>
      </c>
    </row>
    <row r="589" spans="1:14">
      <c r="A589" s="27"/>
      <c r="B589" s="27"/>
      <c r="C589" s="27"/>
      <c r="D589" s="32"/>
      <c r="E589" s="32"/>
      <c r="F589" s="18"/>
      <c r="G589" s="2"/>
      <c r="H589" s="2"/>
      <c r="I589" s="18"/>
      <c r="J589" s="2"/>
      <c r="K589" s="2"/>
      <c r="L589" s="18"/>
      <c r="M589" s="2"/>
      <c r="N589" s="2"/>
    </row>
    <row r="590" spans="1:14">
      <c r="A590" s="27" t="s">
        <v>246</v>
      </c>
      <c r="B590" s="27"/>
      <c r="C590" s="27"/>
      <c r="D590" s="32"/>
      <c r="E590" s="32"/>
      <c r="F590" s="18"/>
      <c r="G590" s="2"/>
      <c r="H590" s="2"/>
      <c r="I590" s="18"/>
      <c r="J590" s="2"/>
      <c r="K590" s="2"/>
      <c r="L590" s="18"/>
      <c r="M590" s="2"/>
      <c r="N590" s="2"/>
    </row>
    <row r="591" spans="1:14">
      <c r="A591" s="27"/>
      <c r="B591" s="27"/>
      <c r="C591" s="27"/>
      <c r="D591" s="32"/>
      <c r="E591" s="32"/>
      <c r="F591" s="18"/>
      <c r="G591" s="2"/>
      <c r="H591" s="2"/>
      <c r="I591" s="18"/>
      <c r="J591" s="2"/>
      <c r="K591" s="2"/>
      <c r="L591" s="18"/>
      <c r="M591" s="2"/>
      <c r="N591" s="2"/>
    </row>
    <row r="592" spans="1:14">
      <c r="A592" s="27" t="s">
        <v>247</v>
      </c>
      <c r="B592" s="27" t="s">
        <v>15</v>
      </c>
      <c r="C592" s="27">
        <v>45</v>
      </c>
      <c r="D592" s="33">
        <v>90</v>
      </c>
      <c r="E592" s="32">
        <f t="shared" si="5"/>
        <v>4050</v>
      </c>
      <c r="F592" s="18"/>
      <c r="G592" s="2"/>
      <c r="H592" s="16">
        <f>D592*G592</f>
        <v>0</v>
      </c>
      <c r="I592" s="18"/>
      <c r="J592" s="2"/>
      <c r="K592" s="16">
        <f>D592*J592</f>
        <v>0</v>
      </c>
      <c r="L592" s="18"/>
      <c r="M592" s="2">
        <f>G592+J592</f>
        <v>0</v>
      </c>
      <c r="N592" s="16">
        <f>D592*M592</f>
        <v>0</v>
      </c>
    </row>
    <row r="593" spans="1:14">
      <c r="A593" s="27"/>
      <c r="B593" s="27"/>
      <c r="C593" s="27"/>
      <c r="D593" s="32"/>
      <c r="E593" s="32"/>
      <c r="F593" s="18"/>
      <c r="G593" s="2"/>
      <c r="H593" s="2"/>
      <c r="I593" s="18"/>
      <c r="J593" s="2"/>
      <c r="K593" s="2"/>
      <c r="L593" s="18"/>
      <c r="M593" s="2"/>
      <c r="N593" s="2"/>
    </row>
    <row r="594" spans="1:14">
      <c r="A594" s="27" t="s">
        <v>248</v>
      </c>
      <c r="B594" s="27"/>
      <c r="C594" s="27"/>
      <c r="D594" s="32"/>
      <c r="E594" s="32"/>
      <c r="F594" s="18"/>
      <c r="G594" s="2"/>
      <c r="H594" s="2"/>
      <c r="I594" s="18"/>
      <c r="J594" s="2"/>
      <c r="K594" s="2"/>
      <c r="L594" s="18"/>
      <c r="M594" s="2"/>
      <c r="N594" s="2"/>
    </row>
    <row r="595" spans="1:14">
      <c r="A595" s="27"/>
      <c r="B595" s="27"/>
      <c r="C595" s="27"/>
      <c r="D595" s="32"/>
      <c r="E595" s="32"/>
      <c r="F595" s="18"/>
      <c r="G595" s="2"/>
      <c r="H595" s="2"/>
      <c r="I595" s="18"/>
      <c r="J595" s="2"/>
      <c r="K595" s="2"/>
      <c r="L595" s="18"/>
      <c r="M595" s="2"/>
      <c r="N595" s="2"/>
    </row>
    <row r="596" spans="1:14" ht="46.8">
      <c r="A596" s="27" t="s">
        <v>249</v>
      </c>
      <c r="B596" s="27"/>
      <c r="C596" s="27"/>
      <c r="D596" s="32"/>
      <c r="E596" s="32"/>
      <c r="F596" s="18"/>
      <c r="G596" s="2"/>
      <c r="H596" s="2"/>
      <c r="I596" s="18"/>
      <c r="J596" s="2"/>
      <c r="K596" s="2"/>
      <c r="L596" s="18"/>
      <c r="M596" s="2"/>
      <c r="N596" s="2"/>
    </row>
    <row r="597" spans="1:14">
      <c r="A597" s="27"/>
      <c r="B597" s="27"/>
      <c r="C597" s="27"/>
      <c r="D597" s="32"/>
      <c r="E597" s="32"/>
      <c r="F597" s="18"/>
      <c r="G597" s="2"/>
      <c r="H597" s="2"/>
      <c r="I597" s="18"/>
      <c r="J597" s="2"/>
      <c r="K597" s="2"/>
      <c r="L597" s="18"/>
      <c r="M597" s="2"/>
      <c r="N597" s="2"/>
    </row>
    <row r="598" spans="1:14">
      <c r="A598" s="27" t="s">
        <v>250</v>
      </c>
      <c r="B598" s="27" t="s">
        <v>32</v>
      </c>
      <c r="C598" s="27">
        <v>125</v>
      </c>
      <c r="D598" s="33">
        <v>60</v>
      </c>
      <c r="E598" s="32">
        <f t="shared" si="5"/>
        <v>7500</v>
      </c>
      <c r="F598" s="18"/>
      <c r="G598" s="2"/>
      <c r="H598" s="16">
        <f>D598*G598</f>
        <v>0</v>
      </c>
      <c r="I598" s="18"/>
      <c r="J598" s="2"/>
      <c r="K598" s="16">
        <f>D598*J598</f>
        <v>0</v>
      </c>
      <c r="L598" s="18"/>
      <c r="M598" s="2">
        <f>G598+J598</f>
        <v>0</v>
      </c>
      <c r="N598" s="16">
        <f>D598*M598</f>
        <v>0</v>
      </c>
    </row>
    <row r="599" spans="1:14">
      <c r="A599" s="27"/>
      <c r="B599" s="27"/>
      <c r="C599" s="27"/>
      <c r="D599" s="32"/>
      <c r="E599" s="32"/>
      <c r="F599" s="18"/>
      <c r="G599" s="2"/>
      <c r="H599" s="2"/>
      <c r="I599" s="18"/>
      <c r="J599" s="2"/>
      <c r="K599" s="2"/>
      <c r="L599" s="18"/>
      <c r="M599" s="2"/>
      <c r="N599" s="2"/>
    </row>
    <row r="600" spans="1:14">
      <c r="A600" s="27" t="s">
        <v>251</v>
      </c>
      <c r="B600" s="27"/>
      <c r="C600" s="27"/>
      <c r="D600" s="32"/>
      <c r="E600" s="32"/>
      <c r="F600" s="18"/>
      <c r="G600" s="2"/>
      <c r="H600" s="2"/>
      <c r="I600" s="18"/>
      <c r="J600" s="2"/>
      <c r="K600" s="2"/>
      <c r="L600" s="18"/>
      <c r="M600" s="2"/>
      <c r="N600" s="2"/>
    </row>
    <row r="601" spans="1:14">
      <c r="A601" s="27"/>
      <c r="B601" s="27"/>
      <c r="C601" s="27"/>
      <c r="D601" s="32"/>
      <c r="E601" s="32"/>
      <c r="F601" s="18"/>
      <c r="G601" s="2"/>
      <c r="H601" s="2"/>
      <c r="I601" s="18"/>
      <c r="J601" s="2"/>
      <c r="K601" s="2"/>
      <c r="L601" s="18"/>
      <c r="M601" s="2"/>
      <c r="N601" s="2"/>
    </row>
    <row r="602" spans="1:14">
      <c r="A602" s="27" t="s">
        <v>252</v>
      </c>
      <c r="B602" s="27" t="s">
        <v>32</v>
      </c>
      <c r="C602" s="27">
        <v>222</v>
      </c>
      <c r="D602" s="33">
        <v>75</v>
      </c>
      <c r="E602" s="32">
        <f t="shared" si="5"/>
        <v>16650</v>
      </c>
      <c r="F602" s="18"/>
      <c r="G602" s="2"/>
      <c r="H602" s="16">
        <f>D602*G602</f>
        <v>0</v>
      </c>
      <c r="I602" s="18"/>
      <c r="J602" s="2"/>
      <c r="K602" s="16">
        <f>D602*J602</f>
        <v>0</v>
      </c>
      <c r="L602" s="18"/>
      <c r="M602" s="2">
        <f>G602+J602</f>
        <v>0</v>
      </c>
      <c r="N602" s="16">
        <f>D602*M602</f>
        <v>0</v>
      </c>
    </row>
    <row r="603" spans="1:14">
      <c r="A603" s="27"/>
      <c r="B603" s="27"/>
      <c r="C603" s="27"/>
      <c r="D603" s="32"/>
      <c r="E603" s="32"/>
      <c r="F603" s="18"/>
      <c r="G603" s="2"/>
      <c r="H603" s="2"/>
      <c r="I603" s="18"/>
      <c r="J603" s="2"/>
      <c r="K603" s="2"/>
      <c r="L603" s="18"/>
      <c r="M603" s="2"/>
      <c r="N603" s="2"/>
    </row>
    <row r="604" spans="1:14">
      <c r="A604" s="26" t="s">
        <v>232</v>
      </c>
      <c r="B604" s="27"/>
      <c r="C604" s="27"/>
      <c r="D604" s="32"/>
      <c r="E604" s="32"/>
      <c r="F604" s="18"/>
      <c r="G604" s="2"/>
      <c r="H604" s="2"/>
      <c r="I604" s="18"/>
      <c r="J604" s="2"/>
      <c r="K604" s="2"/>
      <c r="L604" s="18"/>
      <c r="M604" s="2"/>
      <c r="N604" s="2"/>
    </row>
    <row r="605" spans="1:14">
      <c r="A605" s="26" t="s">
        <v>46</v>
      </c>
      <c r="B605" s="27"/>
      <c r="C605" s="27"/>
      <c r="D605" s="32"/>
      <c r="E605" s="32"/>
      <c r="F605" s="18"/>
      <c r="G605" s="2"/>
      <c r="H605" s="2"/>
      <c r="I605" s="18"/>
      <c r="J605" s="2"/>
      <c r="K605" s="2"/>
      <c r="L605" s="18"/>
      <c r="M605" s="2"/>
      <c r="N605" s="2"/>
    </row>
    <row r="606" spans="1:14" s="25" customFormat="1">
      <c r="A606" s="26" t="s">
        <v>151</v>
      </c>
      <c r="B606" s="49"/>
      <c r="C606" s="49"/>
      <c r="D606" s="50"/>
      <c r="E606" s="50">
        <f>SUM(E562:E605)</f>
        <v>371065</v>
      </c>
      <c r="F606" s="23"/>
      <c r="G606" s="5"/>
      <c r="H606" s="50">
        <f>SUM(H562:H605)</f>
        <v>0</v>
      </c>
      <c r="I606" s="23"/>
      <c r="J606" s="5"/>
      <c r="K606" s="50">
        <f>SUM(K562:K605)</f>
        <v>0</v>
      </c>
      <c r="L606" s="23"/>
      <c r="M606" s="5"/>
      <c r="N606" s="50">
        <f>SUM(N562:N605)</f>
        <v>0</v>
      </c>
    </row>
    <row r="607" spans="1:14">
      <c r="A607" s="27"/>
      <c r="B607" s="27"/>
      <c r="C607" s="27"/>
      <c r="D607" s="32"/>
      <c r="E607" s="32"/>
      <c r="F607" s="18"/>
      <c r="G607" s="2"/>
      <c r="H607" s="2"/>
      <c r="I607" s="18"/>
      <c r="J607" s="2"/>
      <c r="K607" s="2"/>
      <c r="L607" s="18"/>
      <c r="M607" s="2"/>
      <c r="N607" s="2"/>
    </row>
    <row r="608" spans="1:14" s="46" customFormat="1">
      <c r="A608" s="43"/>
      <c r="B608" s="43"/>
      <c r="C608" s="43"/>
      <c r="D608" s="44"/>
      <c r="E608" s="44"/>
      <c r="F608" s="3"/>
      <c r="G608" s="3"/>
      <c r="H608" s="3"/>
      <c r="I608" s="3"/>
      <c r="J608" s="3"/>
      <c r="K608" s="3"/>
      <c r="L608" s="3"/>
      <c r="M608" s="3"/>
      <c r="N608" s="3"/>
    </row>
    <row r="609" spans="1:14">
      <c r="A609" s="27"/>
      <c r="B609" s="27"/>
      <c r="C609" s="27"/>
      <c r="D609" s="32"/>
      <c r="E609" s="32"/>
      <c r="F609" s="18"/>
      <c r="G609" s="2"/>
      <c r="H609" s="2"/>
      <c r="I609" s="18"/>
      <c r="J609" s="2"/>
      <c r="K609" s="2"/>
      <c r="L609" s="18"/>
      <c r="M609" s="2"/>
      <c r="N609" s="2"/>
    </row>
    <row r="610" spans="1:14">
      <c r="A610" s="26" t="s">
        <v>253</v>
      </c>
      <c r="B610" s="27"/>
      <c r="C610" s="27"/>
      <c r="D610" s="32"/>
      <c r="E610" s="32"/>
      <c r="F610" s="18"/>
      <c r="G610" s="2"/>
      <c r="H610" s="2"/>
      <c r="I610" s="18"/>
      <c r="J610" s="2"/>
      <c r="K610" s="2"/>
      <c r="L610" s="18"/>
      <c r="M610" s="2"/>
      <c r="N610" s="2"/>
    </row>
    <row r="611" spans="1:14">
      <c r="A611" s="26" t="s">
        <v>51</v>
      </c>
      <c r="B611" s="27"/>
      <c r="C611" s="27"/>
      <c r="D611" s="32"/>
      <c r="E611" s="32"/>
      <c r="F611" s="18"/>
      <c r="G611" s="2"/>
      <c r="H611" s="2"/>
      <c r="I611" s="18"/>
      <c r="J611" s="2"/>
      <c r="K611" s="2"/>
      <c r="L611" s="18"/>
      <c r="M611" s="2"/>
      <c r="N611" s="2"/>
    </row>
    <row r="612" spans="1:14">
      <c r="A612" s="27"/>
      <c r="B612" s="27"/>
      <c r="C612" s="27"/>
      <c r="D612" s="32"/>
      <c r="E612" s="32"/>
      <c r="F612" s="18"/>
      <c r="G612" s="2"/>
      <c r="H612" s="2"/>
      <c r="I612" s="18"/>
      <c r="J612" s="2"/>
      <c r="K612" s="2"/>
      <c r="L612" s="18"/>
      <c r="M612" s="2"/>
      <c r="N612" s="2"/>
    </row>
    <row r="613" spans="1:14">
      <c r="A613" s="27" t="s">
        <v>52</v>
      </c>
      <c r="B613" s="27"/>
      <c r="C613" s="27"/>
      <c r="D613" s="32"/>
      <c r="E613" s="32"/>
      <c r="F613" s="18"/>
      <c r="G613" s="2"/>
      <c r="H613" s="2"/>
      <c r="I613" s="18"/>
      <c r="J613" s="2"/>
      <c r="K613" s="2"/>
      <c r="L613" s="18"/>
      <c r="M613" s="2"/>
      <c r="N613" s="2"/>
    </row>
    <row r="614" spans="1:14">
      <c r="A614" s="27"/>
      <c r="B614" s="27"/>
      <c r="C614" s="27"/>
      <c r="D614" s="32"/>
      <c r="E614" s="32"/>
      <c r="F614" s="18"/>
      <c r="G614" s="2"/>
      <c r="H614" s="2"/>
      <c r="I614" s="18"/>
      <c r="J614" s="2"/>
      <c r="K614" s="2"/>
      <c r="L614" s="18"/>
      <c r="M614" s="2"/>
      <c r="N614" s="2"/>
    </row>
    <row r="615" spans="1:14">
      <c r="A615" s="27" t="s">
        <v>53</v>
      </c>
      <c r="B615" s="27"/>
      <c r="C615" s="27"/>
      <c r="D615" s="32"/>
      <c r="E615" s="32"/>
      <c r="F615" s="18"/>
      <c r="G615" s="2"/>
      <c r="H615" s="2"/>
      <c r="I615" s="18"/>
      <c r="J615" s="2"/>
      <c r="K615" s="2"/>
      <c r="L615" s="18"/>
      <c r="M615" s="2"/>
      <c r="N615" s="2"/>
    </row>
    <row r="616" spans="1:14">
      <c r="A616" s="27"/>
      <c r="B616" s="27"/>
      <c r="C616" s="27"/>
      <c r="D616" s="32"/>
      <c r="E616" s="32"/>
      <c r="F616" s="18"/>
      <c r="G616" s="2"/>
      <c r="H616" s="2"/>
      <c r="I616" s="18"/>
      <c r="J616" s="2"/>
      <c r="K616" s="2"/>
      <c r="L616" s="18"/>
      <c r="M616" s="2"/>
      <c r="N616" s="2"/>
    </row>
    <row r="617" spans="1:14">
      <c r="A617" s="27" t="s">
        <v>254</v>
      </c>
      <c r="B617" s="27" t="s">
        <v>32</v>
      </c>
      <c r="C617" s="27">
        <v>1037</v>
      </c>
      <c r="D617" s="32">
        <v>65</v>
      </c>
      <c r="E617" s="32">
        <f t="shared" si="5"/>
        <v>67405</v>
      </c>
      <c r="F617" s="18"/>
      <c r="G617" s="2"/>
      <c r="H617" s="16">
        <f>D617*G617</f>
        <v>0</v>
      </c>
      <c r="I617" s="18"/>
      <c r="J617" s="2"/>
      <c r="K617" s="16">
        <f>D617*J617</f>
        <v>0</v>
      </c>
      <c r="L617" s="18"/>
      <c r="M617" s="2">
        <f>G617+J617</f>
        <v>0</v>
      </c>
      <c r="N617" s="16">
        <f>D617*M617</f>
        <v>0</v>
      </c>
    </row>
    <row r="618" spans="1:14">
      <c r="A618" s="27"/>
      <c r="B618" s="27"/>
      <c r="C618" s="27"/>
      <c r="D618" s="32"/>
      <c r="E618" s="32"/>
      <c r="F618" s="18"/>
      <c r="G618" s="2"/>
      <c r="H618" s="2"/>
      <c r="I618" s="18"/>
      <c r="J618" s="2"/>
      <c r="K618" s="2"/>
      <c r="L618" s="18"/>
      <c r="M618" s="2"/>
      <c r="N618" s="2"/>
    </row>
    <row r="619" spans="1:14">
      <c r="A619" s="27" t="s">
        <v>255</v>
      </c>
      <c r="B619" s="27"/>
      <c r="C619" s="27"/>
      <c r="D619" s="32"/>
      <c r="E619" s="32"/>
      <c r="F619" s="18"/>
      <c r="G619" s="2"/>
      <c r="H619" s="2"/>
      <c r="I619" s="18"/>
      <c r="J619" s="2"/>
      <c r="K619" s="2"/>
      <c r="L619" s="18"/>
      <c r="M619" s="2"/>
      <c r="N619" s="2"/>
    </row>
    <row r="620" spans="1:14">
      <c r="A620" s="27"/>
      <c r="B620" s="27"/>
      <c r="C620" s="27"/>
      <c r="D620" s="32"/>
      <c r="E620" s="32"/>
      <c r="F620" s="18"/>
      <c r="G620" s="2"/>
      <c r="H620" s="2"/>
      <c r="I620" s="18"/>
      <c r="J620" s="2"/>
      <c r="K620" s="2"/>
      <c r="L620" s="18"/>
      <c r="M620" s="2"/>
      <c r="N620" s="2"/>
    </row>
    <row r="621" spans="1:14">
      <c r="A621" s="27" t="s">
        <v>256</v>
      </c>
      <c r="B621" s="27"/>
      <c r="C621" s="27"/>
      <c r="D621" s="32"/>
      <c r="E621" s="32"/>
      <c r="F621" s="18"/>
      <c r="G621" s="2"/>
      <c r="H621" s="2"/>
      <c r="I621" s="18"/>
      <c r="J621" s="2"/>
      <c r="K621" s="2"/>
      <c r="L621" s="18"/>
      <c r="M621" s="2"/>
      <c r="N621" s="2"/>
    </row>
    <row r="622" spans="1:14">
      <c r="A622" s="27"/>
      <c r="B622" s="27"/>
      <c r="C622" s="27"/>
      <c r="D622" s="32"/>
      <c r="E622" s="32"/>
      <c r="F622" s="18"/>
      <c r="G622" s="2"/>
      <c r="H622" s="2"/>
      <c r="I622" s="18"/>
      <c r="J622" s="2"/>
      <c r="K622" s="2"/>
      <c r="L622" s="18"/>
      <c r="M622" s="2"/>
      <c r="N622" s="2"/>
    </row>
    <row r="623" spans="1:14">
      <c r="A623" s="27" t="s">
        <v>257</v>
      </c>
      <c r="B623" s="27" t="s">
        <v>22</v>
      </c>
      <c r="C623" s="27">
        <v>18</v>
      </c>
      <c r="D623" s="32">
        <v>850</v>
      </c>
      <c r="E623" s="32">
        <f t="shared" si="5"/>
        <v>15300</v>
      </c>
      <c r="F623" s="18"/>
      <c r="G623" s="2"/>
      <c r="H623" s="16">
        <f>D623*G623</f>
        <v>0</v>
      </c>
      <c r="I623" s="18"/>
      <c r="J623" s="2"/>
      <c r="K623" s="16">
        <f>D623*J623</f>
        <v>0</v>
      </c>
      <c r="L623" s="18"/>
      <c r="M623" s="2">
        <f>G623+J623</f>
        <v>0</v>
      </c>
      <c r="N623" s="16">
        <f>D623*M623</f>
        <v>0</v>
      </c>
    </row>
    <row r="624" spans="1:14">
      <c r="A624" s="27"/>
      <c r="B624" s="27"/>
      <c r="C624" s="27"/>
      <c r="D624" s="32"/>
      <c r="E624" s="32"/>
      <c r="F624" s="18"/>
      <c r="G624" s="2"/>
      <c r="H624" s="2"/>
      <c r="I624" s="18"/>
      <c r="J624" s="2"/>
      <c r="K624" s="2"/>
      <c r="L624" s="18"/>
      <c r="M624" s="2"/>
      <c r="N624" s="2"/>
    </row>
    <row r="625" spans="1:14" ht="46.8">
      <c r="A625" s="27" t="s">
        <v>258</v>
      </c>
      <c r="B625" s="27" t="s">
        <v>22</v>
      </c>
      <c r="C625" s="27">
        <v>12</v>
      </c>
      <c r="D625" s="33">
        <v>2500</v>
      </c>
      <c r="E625" s="32">
        <f t="shared" si="5"/>
        <v>30000</v>
      </c>
      <c r="F625" s="18"/>
      <c r="G625" s="2"/>
      <c r="H625" s="16">
        <f>D625*G625</f>
        <v>0</v>
      </c>
      <c r="I625" s="18"/>
      <c r="J625" s="2"/>
      <c r="K625" s="16">
        <f>D625*J625</f>
        <v>0</v>
      </c>
      <c r="L625" s="18"/>
      <c r="M625" s="2">
        <f>G625+J625</f>
        <v>0</v>
      </c>
      <c r="N625" s="16">
        <f>D625*M625</f>
        <v>0</v>
      </c>
    </row>
    <row r="626" spans="1:14">
      <c r="A626" s="27"/>
      <c r="B626" s="27"/>
      <c r="C626" s="27"/>
      <c r="D626" s="32"/>
      <c r="E626" s="32"/>
      <c r="F626" s="18"/>
      <c r="G626" s="2"/>
      <c r="H626" s="2"/>
      <c r="I626" s="18"/>
      <c r="J626" s="2"/>
      <c r="K626" s="2"/>
      <c r="L626" s="18"/>
      <c r="M626" s="2"/>
      <c r="N626" s="2"/>
    </row>
    <row r="627" spans="1:14">
      <c r="A627" s="27" t="s">
        <v>259</v>
      </c>
      <c r="B627" s="27"/>
      <c r="C627" s="27"/>
      <c r="D627" s="32"/>
      <c r="E627" s="32"/>
      <c r="F627" s="18"/>
      <c r="G627" s="2"/>
      <c r="H627" s="2"/>
      <c r="I627" s="18"/>
      <c r="J627" s="2"/>
      <c r="K627" s="2"/>
      <c r="L627" s="18"/>
      <c r="M627" s="2"/>
      <c r="N627" s="2"/>
    </row>
    <row r="628" spans="1:14">
      <c r="A628" s="27"/>
      <c r="B628" s="27"/>
      <c r="C628" s="27"/>
      <c r="D628" s="32"/>
      <c r="E628" s="32"/>
      <c r="F628" s="18"/>
      <c r="G628" s="2"/>
      <c r="H628" s="2"/>
      <c r="I628" s="18"/>
      <c r="J628" s="2"/>
      <c r="K628" s="2"/>
      <c r="L628" s="18"/>
      <c r="M628" s="2"/>
      <c r="N628" s="2"/>
    </row>
    <row r="629" spans="1:14" ht="46.8">
      <c r="A629" s="27" t="s">
        <v>260</v>
      </c>
      <c r="B629" s="27" t="s">
        <v>22</v>
      </c>
      <c r="C629" s="27">
        <v>57</v>
      </c>
      <c r="D629" s="32">
        <v>4500</v>
      </c>
      <c r="E629" s="32">
        <f t="shared" si="5"/>
        <v>256500</v>
      </c>
      <c r="F629" s="18"/>
      <c r="G629" s="2"/>
      <c r="H629" s="16">
        <f>D629*G629</f>
        <v>0</v>
      </c>
      <c r="I629" s="18"/>
      <c r="J629" s="2"/>
      <c r="K629" s="16">
        <f>D629*J629</f>
        <v>0</v>
      </c>
      <c r="L629" s="18"/>
      <c r="M629" s="2">
        <f>G629+J629</f>
        <v>0</v>
      </c>
      <c r="N629" s="16">
        <f>D629*M629</f>
        <v>0</v>
      </c>
    </row>
    <row r="630" spans="1:14">
      <c r="A630" s="27"/>
      <c r="B630" s="27"/>
      <c r="C630" s="27"/>
      <c r="D630" s="32"/>
      <c r="E630" s="32"/>
      <c r="F630" s="18"/>
      <c r="G630" s="2"/>
      <c r="H630" s="2"/>
      <c r="I630" s="18"/>
      <c r="J630" s="2"/>
      <c r="K630" s="2"/>
      <c r="L630" s="18"/>
      <c r="M630" s="2"/>
      <c r="N630" s="2"/>
    </row>
    <row r="631" spans="1:14" ht="70.2">
      <c r="A631" s="27" t="s">
        <v>261</v>
      </c>
      <c r="B631" s="27" t="s">
        <v>22</v>
      </c>
      <c r="C631" s="27">
        <v>6</v>
      </c>
      <c r="D631" s="33">
        <v>6000</v>
      </c>
      <c r="E631" s="32">
        <f t="shared" si="5"/>
        <v>36000</v>
      </c>
      <c r="F631" s="18"/>
      <c r="G631" s="2"/>
      <c r="H631" s="16">
        <f>D631*G631</f>
        <v>0</v>
      </c>
      <c r="I631" s="18"/>
      <c r="J631" s="2"/>
      <c r="K631" s="16">
        <f>D631*J631</f>
        <v>0</v>
      </c>
      <c r="L631" s="18"/>
      <c r="M631" s="2">
        <f>G631+J631</f>
        <v>0</v>
      </c>
      <c r="N631" s="16">
        <f>D631*M631</f>
        <v>0</v>
      </c>
    </row>
    <row r="632" spans="1:14">
      <c r="A632" s="27"/>
      <c r="B632" s="27"/>
      <c r="C632" s="27"/>
      <c r="D632" s="32"/>
      <c r="E632" s="32"/>
      <c r="F632" s="18"/>
      <c r="G632" s="2"/>
      <c r="H632" s="2"/>
      <c r="I632" s="18"/>
      <c r="J632" s="2"/>
      <c r="K632" s="2"/>
      <c r="L632" s="18"/>
      <c r="M632" s="2"/>
      <c r="N632" s="2"/>
    </row>
    <row r="633" spans="1:14">
      <c r="A633" s="26" t="s">
        <v>253</v>
      </c>
      <c r="B633" s="27"/>
      <c r="C633" s="27"/>
      <c r="D633" s="32"/>
      <c r="E633" s="32"/>
      <c r="F633" s="18"/>
      <c r="G633" s="2"/>
      <c r="H633" s="2"/>
      <c r="I633" s="18"/>
      <c r="J633" s="2"/>
      <c r="K633" s="2"/>
      <c r="L633" s="18"/>
      <c r="M633" s="2"/>
      <c r="N633" s="2"/>
    </row>
    <row r="634" spans="1:14">
      <c r="A634" s="26" t="s">
        <v>51</v>
      </c>
      <c r="B634" s="27"/>
      <c r="C634" s="27"/>
      <c r="D634" s="32"/>
      <c r="E634" s="32"/>
      <c r="F634" s="18"/>
      <c r="G634" s="2"/>
      <c r="H634" s="2"/>
      <c r="I634" s="18"/>
      <c r="J634" s="2"/>
      <c r="K634" s="2"/>
      <c r="L634" s="18"/>
      <c r="M634" s="2"/>
      <c r="N634" s="2"/>
    </row>
    <row r="635" spans="1:14" s="25" customFormat="1">
      <c r="A635" s="26" t="s">
        <v>151</v>
      </c>
      <c r="B635" s="49"/>
      <c r="C635" s="49"/>
      <c r="D635" s="50"/>
      <c r="E635" s="50">
        <f>SUM(E617:E634)</f>
        <v>405205</v>
      </c>
      <c r="F635" s="23"/>
      <c r="G635" s="5"/>
      <c r="H635" s="50">
        <f>SUM(H617:H634)</f>
        <v>0</v>
      </c>
      <c r="I635" s="23"/>
      <c r="J635" s="5"/>
      <c r="K635" s="50">
        <f>SUM(K617:K634)</f>
        <v>0</v>
      </c>
      <c r="L635" s="23"/>
      <c r="M635" s="5"/>
      <c r="N635" s="50">
        <f>SUM(N617:N634)</f>
        <v>0</v>
      </c>
    </row>
    <row r="636" spans="1:14">
      <c r="A636" s="27"/>
      <c r="B636" s="27"/>
      <c r="C636" s="27"/>
      <c r="D636" s="32"/>
      <c r="E636" s="32"/>
      <c r="F636" s="18"/>
      <c r="G636" s="2"/>
      <c r="H636" s="2"/>
      <c r="I636" s="18"/>
      <c r="J636" s="2"/>
      <c r="K636" s="2"/>
      <c r="L636" s="18"/>
      <c r="M636" s="2"/>
      <c r="N636" s="2"/>
    </row>
    <row r="637" spans="1:14" s="46" customFormat="1">
      <c r="A637" s="43"/>
      <c r="B637" s="43"/>
      <c r="C637" s="43"/>
      <c r="D637" s="44"/>
      <c r="E637" s="44"/>
      <c r="F637" s="3"/>
      <c r="G637" s="3"/>
      <c r="H637" s="3"/>
      <c r="I637" s="3"/>
      <c r="J637" s="3"/>
      <c r="K637" s="3"/>
      <c r="L637" s="3"/>
      <c r="M637" s="3"/>
      <c r="N637" s="3"/>
    </row>
    <row r="638" spans="1:14">
      <c r="A638" s="27"/>
      <c r="B638" s="27"/>
      <c r="C638" s="27"/>
      <c r="D638" s="32"/>
      <c r="E638" s="32"/>
      <c r="F638" s="18"/>
      <c r="G638" s="2"/>
      <c r="H638" s="2"/>
      <c r="I638" s="18"/>
      <c r="J638" s="2"/>
      <c r="K638" s="2"/>
      <c r="L638" s="18"/>
      <c r="M638" s="2"/>
      <c r="N638" s="2"/>
    </row>
    <row r="639" spans="1:14">
      <c r="A639" s="26" t="s">
        <v>262</v>
      </c>
      <c r="B639" s="27"/>
      <c r="C639" s="27"/>
      <c r="D639" s="32"/>
      <c r="E639" s="32"/>
      <c r="F639" s="18"/>
      <c r="G639" s="2"/>
      <c r="H639" s="2"/>
      <c r="I639" s="18"/>
      <c r="J639" s="2"/>
      <c r="K639" s="2"/>
      <c r="L639" s="18"/>
      <c r="M639" s="2"/>
      <c r="N639" s="2"/>
    </row>
    <row r="640" spans="1:14">
      <c r="A640" s="26" t="s">
        <v>263</v>
      </c>
      <c r="B640" s="27"/>
      <c r="C640" s="27"/>
      <c r="D640" s="32"/>
      <c r="E640" s="32"/>
      <c r="F640" s="18"/>
      <c r="G640" s="2"/>
      <c r="H640" s="2"/>
      <c r="I640" s="18"/>
      <c r="J640" s="2"/>
      <c r="K640" s="2"/>
      <c r="L640" s="18"/>
      <c r="M640" s="2"/>
      <c r="N640" s="2"/>
    </row>
    <row r="641" spans="1:14">
      <c r="A641" s="27"/>
      <c r="B641" s="27"/>
      <c r="C641" s="27"/>
      <c r="D641" s="32"/>
      <c r="E641" s="32"/>
      <c r="F641" s="18"/>
      <c r="G641" s="2"/>
      <c r="H641" s="2"/>
      <c r="I641" s="18"/>
      <c r="J641" s="2"/>
      <c r="K641" s="2"/>
      <c r="L641" s="18"/>
      <c r="M641" s="2"/>
      <c r="N641" s="2"/>
    </row>
    <row r="642" spans="1:14">
      <c r="A642" s="27" t="s">
        <v>264</v>
      </c>
      <c r="B642" s="27"/>
      <c r="C642" s="27"/>
      <c r="D642" s="32"/>
      <c r="E642" s="32"/>
      <c r="F642" s="18"/>
      <c r="G642" s="2"/>
      <c r="H642" s="2"/>
      <c r="I642" s="18"/>
      <c r="J642" s="2"/>
      <c r="K642" s="2"/>
      <c r="L642" s="18"/>
      <c r="M642" s="2"/>
      <c r="N642" s="2"/>
    </row>
    <row r="643" spans="1:14">
      <c r="A643" s="27"/>
      <c r="B643" s="27"/>
      <c r="C643" s="27"/>
      <c r="D643" s="32"/>
      <c r="E643" s="32"/>
      <c r="F643" s="18"/>
      <c r="G643" s="2"/>
      <c r="H643" s="2"/>
      <c r="I643" s="18"/>
      <c r="J643" s="2"/>
      <c r="K643" s="2"/>
      <c r="L643" s="18"/>
      <c r="M643" s="2"/>
      <c r="N643" s="2"/>
    </row>
    <row r="644" spans="1:14" ht="70.2">
      <c r="A644" s="27" t="s">
        <v>265</v>
      </c>
      <c r="B644" s="27"/>
      <c r="C644" s="27"/>
      <c r="D644" s="32"/>
      <c r="E644" s="32"/>
      <c r="F644" s="18"/>
      <c r="G644" s="2"/>
      <c r="H644" s="2"/>
      <c r="I644" s="18"/>
      <c r="J644" s="2"/>
      <c r="K644" s="2"/>
      <c r="L644" s="18"/>
      <c r="M644" s="2"/>
      <c r="N644" s="2"/>
    </row>
    <row r="645" spans="1:14">
      <c r="A645" s="27"/>
      <c r="B645" s="27"/>
      <c r="C645" s="27"/>
      <c r="D645" s="32"/>
      <c r="E645" s="32"/>
      <c r="F645" s="18"/>
      <c r="G645" s="2"/>
      <c r="H645" s="2"/>
      <c r="I645" s="18"/>
      <c r="J645" s="2"/>
      <c r="K645" s="2"/>
      <c r="L645" s="18"/>
      <c r="M645" s="2"/>
      <c r="N645" s="2"/>
    </row>
    <row r="646" spans="1:14">
      <c r="A646" s="27" t="s">
        <v>266</v>
      </c>
      <c r="B646" s="27" t="s">
        <v>15</v>
      </c>
      <c r="C646" s="27">
        <v>990</v>
      </c>
      <c r="D646" s="33">
        <v>280</v>
      </c>
      <c r="E646" s="32">
        <f t="shared" si="5"/>
        <v>277200</v>
      </c>
      <c r="F646" s="18"/>
      <c r="G646" s="2"/>
      <c r="H646" s="16">
        <f>D646*G646</f>
        <v>0</v>
      </c>
      <c r="I646" s="18"/>
      <c r="J646" s="2"/>
      <c r="K646" s="16">
        <f>D646*J646</f>
        <v>0</v>
      </c>
      <c r="L646" s="18"/>
      <c r="M646" s="2">
        <f>G646+J646</f>
        <v>0</v>
      </c>
      <c r="N646" s="16">
        <f>D646*M646</f>
        <v>0</v>
      </c>
    </row>
    <row r="647" spans="1:14">
      <c r="A647" s="27"/>
      <c r="B647" s="27"/>
      <c r="C647" s="27"/>
      <c r="D647" s="32"/>
      <c r="E647" s="32"/>
      <c r="F647" s="18"/>
      <c r="G647" s="2"/>
      <c r="H647" s="2"/>
      <c r="I647" s="18"/>
      <c r="J647" s="2"/>
      <c r="K647" s="2"/>
      <c r="L647" s="18"/>
      <c r="M647" s="2"/>
      <c r="N647" s="2"/>
    </row>
    <row r="648" spans="1:14">
      <c r="A648" s="27" t="s">
        <v>267</v>
      </c>
      <c r="B648" s="27" t="s">
        <v>32</v>
      </c>
      <c r="C648" s="27">
        <v>28</v>
      </c>
      <c r="D648" s="33">
        <v>160</v>
      </c>
      <c r="E648" s="32">
        <f t="shared" si="5"/>
        <v>4480</v>
      </c>
      <c r="F648" s="18"/>
      <c r="G648" s="2"/>
      <c r="H648" s="16">
        <f>D648*G648</f>
        <v>0</v>
      </c>
      <c r="I648" s="18"/>
      <c r="J648" s="2"/>
      <c r="K648" s="16">
        <f>D648*J648</f>
        <v>0</v>
      </c>
      <c r="L648" s="18"/>
      <c r="M648" s="2">
        <f>G648+J648</f>
        <v>0</v>
      </c>
      <c r="N648" s="16">
        <f>D648*M648</f>
        <v>0</v>
      </c>
    </row>
    <row r="649" spans="1:14">
      <c r="A649" s="27"/>
      <c r="B649" s="27"/>
      <c r="C649" s="27"/>
      <c r="D649" s="32"/>
      <c r="E649" s="32"/>
      <c r="F649" s="18"/>
      <c r="G649" s="2"/>
      <c r="H649" s="2"/>
      <c r="I649" s="18"/>
      <c r="J649" s="2"/>
      <c r="K649" s="2"/>
      <c r="L649" s="18"/>
      <c r="M649" s="2"/>
      <c r="N649" s="2"/>
    </row>
    <row r="650" spans="1:14">
      <c r="A650" s="27" t="s">
        <v>268</v>
      </c>
      <c r="B650" s="27"/>
      <c r="C650" s="27"/>
      <c r="D650" s="32"/>
      <c r="E650" s="32"/>
      <c r="F650" s="18"/>
      <c r="G650" s="2"/>
      <c r="H650" s="2"/>
      <c r="I650" s="18"/>
      <c r="J650" s="2"/>
      <c r="K650" s="2"/>
      <c r="L650" s="18"/>
      <c r="M650" s="2"/>
      <c r="N650" s="2"/>
    </row>
    <row r="651" spans="1:14">
      <c r="A651" s="27"/>
      <c r="B651" s="27"/>
      <c r="C651" s="27"/>
      <c r="D651" s="32"/>
      <c r="E651" s="32"/>
      <c r="F651" s="18"/>
      <c r="G651" s="2"/>
      <c r="H651" s="2"/>
      <c r="I651" s="18"/>
      <c r="J651" s="2"/>
      <c r="K651" s="2"/>
      <c r="L651" s="18"/>
      <c r="M651" s="2"/>
      <c r="N651" s="2"/>
    </row>
    <row r="652" spans="1:14">
      <c r="A652" s="27" t="s">
        <v>269</v>
      </c>
      <c r="B652" s="27" t="s">
        <v>32</v>
      </c>
      <c r="C652" s="27">
        <v>1127</v>
      </c>
      <c r="D652" s="33">
        <v>110</v>
      </c>
      <c r="E652" s="32">
        <f t="shared" si="5"/>
        <v>123970</v>
      </c>
      <c r="F652" s="18"/>
      <c r="G652" s="2"/>
      <c r="H652" s="16">
        <f>D652*G652</f>
        <v>0</v>
      </c>
      <c r="I652" s="18"/>
      <c r="J652" s="2"/>
      <c r="K652" s="16">
        <f>D652*J652</f>
        <v>0</v>
      </c>
      <c r="L652" s="18"/>
      <c r="M652" s="2">
        <f>G652+J652</f>
        <v>0</v>
      </c>
      <c r="N652" s="16">
        <f>D652*M652</f>
        <v>0</v>
      </c>
    </row>
    <row r="653" spans="1:14">
      <c r="A653" s="27"/>
      <c r="B653" s="27"/>
      <c r="C653" s="27"/>
      <c r="D653" s="32"/>
      <c r="E653" s="32"/>
      <c r="F653" s="18"/>
      <c r="G653" s="2"/>
      <c r="H653" s="2"/>
      <c r="I653" s="18"/>
      <c r="J653" s="2"/>
      <c r="K653" s="2"/>
      <c r="L653" s="18"/>
      <c r="M653" s="2"/>
      <c r="N653" s="2"/>
    </row>
    <row r="654" spans="1:14">
      <c r="A654" s="27" t="s">
        <v>270</v>
      </c>
      <c r="B654" s="27"/>
      <c r="C654" s="27"/>
      <c r="D654" s="32"/>
      <c r="E654" s="32"/>
      <c r="F654" s="18"/>
      <c r="G654" s="2"/>
      <c r="H654" s="2"/>
      <c r="I654" s="18"/>
      <c r="J654" s="2"/>
      <c r="K654" s="2"/>
      <c r="L654" s="18"/>
      <c r="M654" s="2"/>
      <c r="N654" s="2"/>
    </row>
    <row r="655" spans="1:14">
      <c r="A655" s="27"/>
      <c r="B655" s="27"/>
      <c r="C655" s="27"/>
      <c r="D655" s="32"/>
      <c r="E655" s="32"/>
      <c r="F655" s="18"/>
      <c r="G655" s="2"/>
      <c r="H655" s="2"/>
      <c r="I655" s="18"/>
      <c r="J655" s="2"/>
      <c r="K655" s="2"/>
      <c r="L655" s="18"/>
      <c r="M655" s="2"/>
      <c r="N655" s="2"/>
    </row>
    <row r="656" spans="1:14">
      <c r="A656" s="27" t="s">
        <v>271</v>
      </c>
      <c r="B656" s="27" t="s">
        <v>15</v>
      </c>
      <c r="C656" s="27">
        <v>990</v>
      </c>
      <c r="D656" s="33">
        <v>80</v>
      </c>
      <c r="E656" s="32">
        <f t="shared" ref="E656:E727" si="6">(C656*D656)</f>
        <v>79200</v>
      </c>
      <c r="F656" s="18"/>
      <c r="G656" s="2"/>
      <c r="H656" s="16">
        <f>D656*G656</f>
        <v>0</v>
      </c>
      <c r="I656" s="18"/>
      <c r="J656" s="2"/>
      <c r="K656" s="16">
        <f>D656*J656</f>
        <v>0</v>
      </c>
      <c r="L656" s="18"/>
      <c r="M656" s="2">
        <f>G656+J656</f>
        <v>0</v>
      </c>
      <c r="N656" s="16">
        <f>D656*M656</f>
        <v>0</v>
      </c>
    </row>
    <row r="657" spans="1:14">
      <c r="A657" s="27"/>
      <c r="B657" s="27"/>
      <c r="C657" s="27"/>
      <c r="D657" s="32"/>
      <c r="E657" s="32"/>
      <c r="F657" s="18"/>
      <c r="G657" s="2"/>
      <c r="H657" s="2"/>
      <c r="I657" s="18"/>
      <c r="J657" s="2"/>
      <c r="K657" s="2"/>
      <c r="L657" s="18"/>
      <c r="M657" s="2"/>
      <c r="N657" s="2"/>
    </row>
    <row r="658" spans="1:14">
      <c r="A658" s="26" t="s">
        <v>262</v>
      </c>
      <c r="B658" s="27"/>
      <c r="C658" s="27"/>
      <c r="D658" s="32"/>
      <c r="E658" s="32"/>
      <c r="F658" s="18"/>
      <c r="G658" s="2"/>
      <c r="H658" s="2"/>
      <c r="I658" s="18"/>
      <c r="J658" s="2"/>
      <c r="K658" s="2"/>
      <c r="L658" s="18"/>
      <c r="M658" s="2"/>
      <c r="N658" s="2"/>
    </row>
    <row r="659" spans="1:14">
      <c r="A659" s="26" t="s">
        <v>263</v>
      </c>
      <c r="B659" s="27"/>
      <c r="C659" s="27"/>
      <c r="D659" s="32"/>
      <c r="E659" s="32"/>
      <c r="F659" s="18"/>
      <c r="G659" s="2"/>
      <c r="H659" s="2"/>
      <c r="I659" s="18"/>
      <c r="J659" s="2"/>
      <c r="K659" s="2"/>
      <c r="L659" s="18"/>
      <c r="M659" s="2"/>
      <c r="N659" s="2"/>
    </row>
    <row r="660" spans="1:14" s="25" customFormat="1">
      <c r="A660" s="26" t="s">
        <v>151</v>
      </c>
      <c r="B660" s="49"/>
      <c r="C660" s="49"/>
      <c r="D660" s="50"/>
      <c r="E660" s="50">
        <f>SUM(E646:E659)</f>
        <v>484850</v>
      </c>
      <c r="F660" s="23"/>
      <c r="G660" s="5"/>
      <c r="H660" s="50">
        <f>SUM(H646:H659)</f>
        <v>0</v>
      </c>
      <c r="I660" s="23"/>
      <c r="J660" s="5"/>
      <c r="K660" s="50">
        <f>SUM(K646:K659)</f>
        <v>0</v>
      </c>
      <c r="L660" s="23"/>
      <c r="M660" s="5"/>
      <c r="N660" s="50">
        <f>SUM(N646:N659)</f>
        <v>0</v>
      </c>
    </row>
    <row r="661" spans="1:14">
      <c r="A661" s="27"/>
      <c r="B661" s="27"/>
      <c r="C661" s="27"/>
      <c r="D661" s="32"/>
      <c r="E661" s="32"/>
      <c r="F661" s="18"/>
      <c r="G661" s="2"/>
      <c r="H661" s="2"/>
      <c r="I661" s="18"/>
      <c r="J661" s="2"/>
      <c r="K661" s="2"/>
      <c r="L661" s="18"/>
      <c r="M661" s="2"/>
      <c r="N661" s="2"/>
    </row>
    <row r="662" spans="1:14" s="46" customFormat="1">
      <c r="A662" s="43"/>
      <c r="B662" s="43"/>
      <c r="C662" s="43"/>
      <c r="D662" s="44"/>
      <c r="E662" s="44"/>
      <c r="F662" s="3"/>
      <c r="G662" s="3"/>
      <c r="H662" s="3"/>
      <c r="I662" s="3"/>
      <c r="J662" s="3"/>
      <c r="K662" s="3"/>
      <c r="L662" s="3"/>
      <c r="M662" s="3"/>
      <c r="N662" s="3"/>
    </row>
    <row r="663" spans="1:14">
      <c r="A663" s="27"/>
      <c r="B663" s="27"/>
      <c r="C663" s="27"/>
      <c r="D663" s="32"/>
      <c r="E663" s="32"/>
      <c r="F663" s="18"/>
      <c r="G663" s="2"/>
      <c r="H663" s="2"/>
      <c r="I663" s="18"/>
      <c r="J663" s="2"/>
      <c r="K663" s="2"/>
      <c r="L663" s="18"/>
      <c r="M663" s="2"/>
      <c r="N663" s="2"/>
    </row>
    <row r="664" spans="1:14">
      <c r="A664" s="26" t="s">
        <v>272</v>
      </c>
      <c r="B664" s="27"/>
      <c r="C664" s="27"/>
      <c r="D664" s="32"/>
      <c r="E664" s="32"/>
      <c r="F664" s="18"/>
      <c r="G664" s="2"/>
      <c r="H664" s="2"/>
      <c r="I664" s="18"/>
      <c r="J664" s="2"/>
      <c r="K664" s="2"/>
      <c r="L664" s="18"/>
      <c r="M664" s="2"/>
      <c r="N664" s="2"/>
    </row>
    <row r="665" spans="1:14">
      <c r="A665" s="26" t="s">
        <v>50</v>
      </c>
      <c r="B665" s="27"/>
      <c r="C665" s="27"/>
      <c r="D665" s="32"/>
      <c r="E665" s="32"/>
      <c r="F665" s="18"/>
      <c r="G665" s="2"/>
      <c r="H665" s="2"/>
      <c r="I665" s="18"/>
      <c r="J665" s="2"/>
      <c r="K665" s="2"/>
      <c r="L665" s="18"/>
      <c r="M665" s="2"/>
      <c r="N665" s="2"/>
    </row>
    <row r="666" spans="1:14">
      <c r="A666" s="27"/>
      <c r="B666" s="27"/>
      <c r="C666" s="27"/>
      <c r="D666" s="32"/>
      <c r="E666" s="32"/>
      <c r="F666" s="18"/>
      <c r="G666" s="2"/>
      <c r="H666" s="2"/>
      <c r="I666" s="18"/>
      <c r="J666" s="2"/>
      <c r="K666" s="2"/>
      <c r="L666" s="18"/>
      <c r="M666" s="2"/>
      <c r="N666" s="2"/>
    </row>
    <row r="667" spans="1:14">
      <c r="A667" s="27" t="s">
        <v>273</v>
      </c>
      <c r="B667" s="27"/>
      <c r="C667" s="27"/>
      <c r="D667" s="32"/>
      <c r="E667" s="32"/>
      <c r="F667" s="18"/>
      <c r="G667" s="2"/>
      <c r="H667" s="2"/>
      <c r="I667" s="18"/>
      <c r="J667" s="2"/>
      <c r="K667" s="2"/>
      <c r="L667" s="18"/>
      <c r="M667" s="2"/>
      <c r="N667" s="2"/>
    </row>
    <row r="668" spans="1:14">
      <c r="A668" s="27"/>
      <c r="B668" s="27"/>
      <c r="C668" s="27"/>
      <c r="D668" s="32"/>
      <c r="E668" s="32"/>
      <c r="F668" s="18"/>
      <c r="G668" s="2"/>
      <c r="H668" s="2"/>
      <c r="I668" s="18"/>
      <c r="J668" s="2"/>
      <c r="K668" s="2"/>
      <c r="L668" s="18"/>
      <c r="M668" s="2"/>
      <c r="N668" s="2"/>
    </row>
    <row r="669" spans="1:14">
      <c r="A669" s="27" t="s">
        <v>274</v>
      </c>
      <c r="B669" s="27"/>
      <c r="C669" s="27"/>
      <c r="D669" s="32"/>
      <c r="E669" s="32"/>
      <c r="F669" s="18"/>
      <c r="G669" s="2"/>
      <c r="H669" s="2"/>
      <c r="I669" s="18"/>
      <c r="J669" s="2"/>
      <c r="K669" s="2"/>
      <c r="L669" s="18"/>
      <c r="M669" s="2"/>
      <c r="N669" s="2"/>
    </row>
    <row r="670" spans="1:14">
      <c r="A670" s="27"/>
      <c r="B670" s="27"/>
      <c r="C670" s="27"/>
      <c r="D670" s="32"/>
      <c r="E670" s="32"/>
      <c r="F670" s="18"/>
      <c r="G670" s="2"/>
      <c r="H670" s="2"/>
      <c r="I670" s="18"/>
      <c r="J670" s="2"/>
      <c r="K670" s="2"/>
      <c r="L670" s="18"/>
      <c r="M670" s="2"/>
      <c r="N670" s="2"/>
    </row>
    <row r="671" spans="1:14">
      <c r="A671" s="27" t="s">
        <v>275</v>
      </c>
      <c r="B671" s="27" t="s">
        <v>15</v>
      </c>
      <c r="C671" s="27">
        <v>1043</v>
      </c>
      <c r="D671" s="33">
        <v>480</v>
      </c>
      <c r="E671" s="32">
        <f t="shared" si="6"/>
        <v>500640</v>
      </c>
      <c r="F671" s="18"/>
      <c r="G671" s="2"/>
      <c r="H671" s="16">
        <f>D671*G671</f>
        <v>0</v>
      </c>
      <c r="I671" s="18"/>
      <c r="J671" s="2"/>
      <c r="K671" s="16">
        <f>D671*J671</f>
        <v>0</v>
      </c>
      <c r="L671" s="18"/>
      <c r="M671" s="2">
        <f>G671+J671</f>
        <v>0</v>
      </c>
      <c r="N671" s="16">
        <f>D671*M671</f>
        <v>0</v>
      </c>
    </row>
    <row r="672" spans="1:14">
      <c r="A672" s="27"/>
      <c r="B672" s="27"/>
      <c r="C672" s="27"/>
      <c r="D672" s="32"/>
      <c r="E672" s="32"/>
      <c r="F672" s="18"/>
      <c r="G672" s="2"/>
      <c r="H672" s="2"/>
      <c r="I672" s="18"/>
      <c r="J672" s="2"/>
      <c r="K672" s="2"/>
      <c r="L672" s="18"/>
      <c r="M672" s="2"/>
      <c r="N672" s="2"/>
    </row>
    <row r="673" spans="1:14">
      <c r="A673" s="27" t="s">
        <v>276</v>
      </c>
      <c r="B673" s="27"/>
      <c r="C673" s="27"/>
      <c r="D673" s="32"/>
      <c r="E673" s="32"/>
      <c r="F673" s="18"/>
      <c r="G673" s="2"/>
      <c r="H673" s="2"/>
      <c r="I673" s="18"/>
      <c r="J673" s="2"/>
      <c r="K673" s="2"/>
      <c r="L673" s="18"/>
      <c r="M673" s="2"/>
      <c r="N673" s="2"/>
    </row>
    <row r="674" spans="1:14">
      <c r="A674" s="27"/>
      <c r="B674" s="27"/>
      <c r="C674" s="27"/>
      <c r="D674" s="32"/>
      <c r="E674" s="32"/>
      <c r="F674" s="18"/>
      <c r="G674" s="2"/>
      <c r="H674" s="2"/>
      <c r="I674" s="18"/>
      <c r="J674" s="2"/>
      <c r="K674" s="2"/>
      <c r="L674" s="18"/>
      <c r="M674" s="2"/>
      <c r="N674" s="2"/>
    </row>
    <row r="675" spans="1:14" ht="46.8">
      <c r="A675" s="27" t="s">
        <v>277</v>
      </c>
      <c r="B675" s="27" t="s">
        <v>15</v>
      </c>
      <c r="C675" s="27">
        <v>1043</v>
      </c>
      <c r="D675" s="33">
        <v>80</v>
      </c>
      <c r="E675" s="32">
        <f t="shared" si="6"/>
        <v>83440</v>
      </c>
      <c r="F675" s="18"/>
      <c r="G675" s="2"/>
      <c r="H675" s="16">
        <f>D675*G675</f>
        <v>0</v>
      </c>
      <c r="I675" s="18"/>
      <c r="J675" s="2"/>
      <c r="K675" s="16">
        <f>D675*J675</f>
        <v>0</v>
      </c>
      <c r="L675" s="18"/>
      <c r="M675" s="2">
        <f>G675+J675</f>
        <v>0</v>
      </c>
      <c r="N675" s="16">
        <f>D675*M675</f>
        <v>0</v>
      </c>
    </row>
    <row r="676" spans="1:14">
      <c r="A676" s="27"/>
      <c r="B676" s="27"/>
      <c r="C676" s="27"/>
      <c r="D676" s="32"/>
      <c r="E676" s="32"/>
      <c r="F676" s="18"/>
      <c r="G676" s="2"/>
      <c r="H676" s="2"/>
      <c r="I676" s="18"/>
      <c r="J676" s="2"/>
      <c r="K676" s="2"/>
      <c r="L676" s="18"/>
      <c r="M676" s="2"/>
      <c r="N676" s="2"/>
    </row>
    <row r="677" spans="1:14">
      <c r="A677" s="27" t="s">
        <v>278</v>
      </c>
      <c r="B677" s="27" t="s">
        <v>15</v>
      </c>
      <c r="C677" s="27">
        <v>1043</v>
      </c>
      <c r="D677" s="33">
        <v>120</v>
      </c>
      <c r="E677" s="32">
        <f t="shared" ref="E677" si="7">(C677*D677)</f>
        <v>125160</v>
      </c>
      <c r="F677" s="18"/>
      <c r="G677" s="2"/>
      <c r="H677" s="16">
        <f>D677*G677</f>
        <v>0</v>
      </c>
      <c r="I677" s="18"/>
      <c r="J677" s="2"/>
      <c r="K677" s="16">
        <f>D677*J677</f>
        <v>0</v>
      </c>
      <c r="L677" s="18"/>
      <c r="M677" s="2">
        <f>G677+J677</f>
        <v>0</v>
      </c>
      <c r="N677" s="16">
        <f>D677*M677</f>
        <v>0</v>
      </c>
    </row>
    <row r="678" spans="1:14">
      <c r="A678" s="27"/>
      <c r="B678" s="27"/>
      <c r="C678" s="27"/>
      <c r="D678" s="32"/>
      <c r="E678" s="32"/>
      <c r="F678" s="18"/>
      <c r="G678" s="2"/>
      <c r="H678" s="2"/>
      <c r="I678" s="18"/>
      <c r="J678" s="2"/>
      <c r="K678" s="2"/>
      <c r="L678" s="18"/>
      <c r="M678" s="2"/>
      <c r="N678" s="2"/>
    </row>
    <row r="679" spans="1:14">
      <c r="A679" s="27"/>
      <c r="B679" s="27"/>
      <c r="C679" s="27"/>
      <c r="D679" s="32"/>
      <c r="E679" s="32"/>
      <c r="F679" s="18"/>
      <c r="G679" s="2"/>
      <c r="H679" s="2"/>
      <c r="I679" s="18"/>
      <c r="J679" s="2"/>
      <c r="K679" s="2"/>
      <c r="L679" s="18"/>
      <c r="M679" s="2"/>
      <c r="N679" s="2"/>
    </row>
    <row r="680" spans="1:14">
      <c r="A680" s="26" t="s">
        <v>272</v>
      </c>
      <c r="B680" s="27"/>
      <c r="C680" s="27"/>
      <c r="D680" s="32"/>
      <c r="E680" s="32"/>
      <c r="F680" s="18"/>
      <c r="G680" s="2"/>
      <c r="H680" s="2"/>
      <c r="I680" s="18"/>
      <c r="J680" s="2"/>
      <c r="K680" s="2"/>
      <c r="L680" s="18"/>
      <c r="M680" s="2"/>
      <c r="N680" s="2"/>
    </row>
    <row r="681" spans="1:14">
      <c r="A681" s="26" t="s">
        <v>50</v>
      </c>
      <c r="B681" s="27"/>
      <c r="C681" s="27"/>
      <c r="D681" s="32"/>
      <c r="E681" s="32"/>
      <c r="F681" s="18"/>
      <c r="G681" s="2"/>
      <c r="H681" s="2"/>
      <c r="I681" s="18"/>
      <c r="J681" s="2"/>
      <c r="K681" s="2"/>
      <c r="L681" s="18"/>
      <c r="M681" s="2"/>
      <c r="N681" s="2"/>
    </row>
    <row r="682" spans="1:14" s="25" customFormat="1">
      <c r="A682" s="26" t="s">
        <v>151</v>
      </c>
      <c r="B682" s="49"/>
      <c r="C682" s="49"/>
      <c r="D682" s="50"/>
      <c r="E682" s="50">
        <f>SUM(E671:E681)</f>
        <v>709240</v>
      </c>
      <c r="F682" s="23"/>
      <c r="G682" s="5"/>
      <c r="H682" s="50">
        <f>SUM(H671:H681)</f>
        <v>0</v>
      </c>
      <c r="I682" s="23"/>
      <c r="J682" s="5"/>
      <c r="K682" s="50">
        <f>SUM(K671:K681)</f>
        <v>0</v>
      </c>
      <c r="L682" s="23"/>
      <c r="M682" s="5"/>
      <c r="N682" s="50">
        <f>SUM(N671:N681)</f>
        <v>0</v>
      </c>
    </row>
    <row r="683" spans="1:14">
      <c r="A683" s="26"/>
      <c r="B683" s="27"/>
      <c r="C683" s="27"/>
      <c r="D683" s="32"/>
      <c r="E683" s="32"/>
      <c r="F683" s="18"/>
      <c r="G683" s="2"/>
      <c r="H683" s="2"/>
      <c r="I683" s="18"/>
      <c r="J683" s="2"/>
      <c r="K683" s="2"/>
      <c r="L683" s="18"/>
      <c r="M683" s="2"/>
      <c r="N683" s="2"/>
    </row>
    <row r="684" spans="1:14" s="46" customFormat="1">
      <c r="A684" s="45"/>
      <c r="B684" s="43"/>
      <c r="C684" s="43"/>
      <c r="D684" s="44"/>
      <c r="E684" s="44"/>
      <c r="F684" s="3"/>
      <c r="G684" s="3"/>
      <c r="H684" s="3"/>
      <c r="I684" s="3"/>
      <c r="J684" s="3"/>
      <c r="K684" s="3"/>
      <c r="L684" s="3"/>
      <c r="M684" s="3"/>
      <c r="N684" s="3"/>
    </row>
    <row r="685" spans="1:14">
      <c r="A685" s="27"/>
      <c r="B685" s="27"/>
      <c r="C685" s="27"/>
      <c r="D685" s="32"/>
      <c r="E685" s="32"/>
      <c r="F685" s="18"/>
      <c r="G685" s="2"/>
      <c r="H685" s="2"/>
      <c r="I685" s="18"/>
      <c r="J685" s="2"/>
      <c r="K685" s="2"/>
      <c r="L685" s="18"/>
      <c r="M685" s="2"/>
      <c r="N685" s="2"/>
    </row>
    <row r="686" spans="1:14">
      <c r="A686" s="26" t="s">
        <v>279</v>
      </c>
      <c r="B686" s="27"/>
      <c r="C686" s="27"/>
      <c r="D686" s="32"/>
      <c r="E686" s="32"/>
      <c r="F686" s="18"/>
      <c r="G686" s="2"/>
      <c r="H686" s="2"/>
      <c r="I686" s="18"/>
      <c r="J686" s="2"/>
      <c r="K686" s="2"/>
      <c r="L686" s="18"/>
      <c r="M686" s="2"/>
      <c r="N686" s="2"/>
    </row>
    <row r="687" spans="1:14">
      <c r="A687" s="26" t="s">
        <v>54</v>
      </c>
      <c r="B687" s="27"/>
      <c r="C687" s="27"/>
      <c r="D687" s="32"/>
      <c r="E687" s="32"/>
      <c r="F687" s="18"/>
      <c r="G687" s="2"/>
      <c r="H687" s="2"/>
      <c r="I687" s="18"/>
      <c r="J687" s="2"/>
      <c r="K687" s="2"/>
      <c r="L687" s="18"/>
      <c r="M687" s="2"/>
      <c r="N687" s="2"/>
    </row>
    <row r="688" spans="1:14">
      <c r="A688" s="27"/>
      <c r="B688" s="27"/>
      <c r="C688" s="27"/>
      <c r="D688" s="32"/>
      <c r="E688" s="32"/>
      <c r="F688" s="18"/>
      <c r="G688" s="2"/>
      <c r="H688" s="2"/>
      <c r="I688" s="18"/>
      <c r="J688" s="2"/>
      <c r="K688" s="2"/>
      <c r="L688" s="18"/>
      <c r="M688" s="2"/>
      <c r="N688" s="2"/>
    </row>
    <row r="689" spans="1:14">
      <c r="A689" s="27" t="s">
        <v>280</v>
      </c>
      <c r="B689" s="27"/>
      <c r="C689" s="27"/>
      <c r="D689" s="32"/>
      <c r="E689" s="32"/>
      <c r="F689" s="18"/>
      <c r="G689" s="2"/>
      <c r="H689" s="2"/>
      <c r="I689" s="18"/>
      <c r="J689" s="2"/>
      <c r="K689" s="2"/>
      <c r="L689" s="18"/>
      <c r="M689" s="2"/>
      <c r="N689" s="2"/>
    </row>
    <row r="690" spans="1:14">
      <c r="A690" s="27"/>
      <c r="B690" s="27"/>
      <c r="C690" s="27"/>
      <c r="D690" s="32"/>
      <c r="E690" s="32"/>
      <c r="F690" s="18"/>
      <c r="G690" s="2"/>
      <c r="H690" s="2"/>
      <c r="I690" s="18"/>
      <c r="J690" s="2"/>
      <c r="K690" s="2"/>
      <c r="L690" s="18"/>
      <c r="M690" s="2"/>
      <c r="N690" s="2"/>
    </row>
    <row r="691" spans="1:14">
      <c r="A691" s="27" t="s">
        <v>281</v>
      </c>
      <c r="B691" s="27" t="s">
        <v>22</v>
      </c>
      <c r="C691" s="27">
        <v>36</v>
      </c>
      <c r="D691" s="33">
        <v>40</v>
      </c>
      <c r="E691" s="32">
        <f t="shared" si="6"/>
        <v>1440</v>
      </c>
      <c r="F691" s="18"/>
      <c r="G691" s="2"/>
      <c r="H691" s="16">
        <f>D691*G691</f>
        <v>0</v>
      </c>
      <c r="I691" s="18"/>
      <c r="J691" s="2"/>
      <c r="K691" s="16">
        <f>D691*J691</f>
        <v>0</v>
      </c>
      <c r="L691" s="18"/>
      <c r="M691" s="2">
        <f>G691+J691</f>
        <v>0</v>
      </c>
      <c r="N691" s="16">
        <f>D691*M691</f>
        <v>0</v>
      </c>
    </row>
    <row r="692" spans="1:14">
      <c r="A692" s="27"/>
      <c r="B692" s="27"/>
      <c r="C692" s="27"/>
      <c r="D692" s="32"/>
      <c r="E692" s="32"/>
      <c r="F692" s="18"/>
      <c r="G692" s="2"/>
      <c r="H692" s="2"/>
      <c r="I692" s="18"/>
      <c r="J692" s="2"/>
      <c r="K692" s="2"/>
      <c r="L692" s="18"/>
      <c r="M692" s="2"/>
      <c r="N692" s="2"/>
    </row>
    <row r="693" spans="1:14">
      <c r="A693" s="27" t="s">
        <v>55</v>
      </c>
      <c r="B693" s="27"/>
      <c r="C693" s="27"/>
      <c r="D693" s="32"/>
      <c r="E693" s="32"/>
      <c r="F693" s="18"/>
      <c r="G693" s="2"/>
      <c r="H693" s="2"/>
      <c r="I693" s="18"/>
      <c r="J693" s="2"/>
      <c r="K693" s="2"/>
      <c r="L693" s="18"/>
      <c r="M693" s="2"/>
      <c r="N693" s="2"/>
    </row>
    <row r="694" spans="1:14">
      <c r="A694" s="27"/>
      <c r="B694" s="27"/>
      <c r="C694" s="27"/>
      <c r="D694" s="32"/>
      <c r="E694" s="32"/>
      <c r="F694" s="18"/>
      <c r="G694" s="2"/>
      <c r="H694" s="2"/>
      <c r="I694" s="18"/>
      <c r="J694" s="2"/>
      <c r="K694" s="2"/>
      <c r="L694" s="18"/>
      <c r="M694" s="2"/>
      <c r="N694" s="2"/>
    </row>
    <row r="695" spans="1:14">
      <c r="A695" s="27" t="s">
        <v>282</v>
      </c>
      <c r="B695" s="27"/>
      <c r="C695" s="27"/>
      <c r="D695" s="32"/>
      <c r="E695" s="32"/>
      <c r="F695" s="18"/>
      <c r="G695" s="2"/>
      <c r="H695" s="2"/>
      <c r="I695" s="18"/>
      <c r="J695" s="2"/>
      <c r="K695" s="2"/>
      <c r="L695" s="18"/>
      <c r="M695" s="2"/>
      <c r="N695" s="2"/>
    </row>
    <row r="696" spans="1:14">
      <c r="A696" s="27"/>
      <c r="B696" s="27"/>
      <c r="C696" s="27"/>
      <c r="D696" s="32"/>
      <c r="E696" s="32"/>
      <c r="F696" s="18"/>
      <c r="G696" s="2"/>
      <c r="H696" s="2"/>
      <c r="I696" s="18"/>
      <c r="J696" s="2"/>
      <c r="K696" s="2"/>
      <c r="L696" s="18"/>
      <c r="M696" s="2"/>
      <c r="N696" s="2"/>
    </row>
    <row r="697" spans="1:14">
      <c r="A697" s="27" t="s">
        <v>283</v>
      </c>
      <c r="B697" s="27" t="s">
        <v>22</v>
      </c>
      <c r="C697" s="27">
        <v>54</v>
      </c>
      <c r="D697" s="35">
        <v>1000</v>
      </c>
      <c r="E697" s="32">
        <f t="shared" si="6"/>
        <v>54000</v>
      </c>
      <c r="F697" s="18"/>
      <c r="G697" s="2"/>
      <c r="H697" s="16">
        <f>D697*G697</f>
        <v>0</v>
      </c>
      <c r="I697" s="18"/>
      <c r="J697" s="2"/>
      <c r="K697" s="16">
        <f>D697*J697</f>
        <v>0</v>
      </c>
      <c r="L697" s="18"/>
      <c r="M697" s="2">
        <f>G697+J697</f>
        <v>0</v>
      </c>
      <c r="N697" s="16">
        <f>D697*M697</f>
        <v>0</v>
      </c>
    </row>
    <row r="698" spans="1:14">
      <c r="A698" s="27"/>
      <c r="B698" s="27"/>
      <c r="C698" s="27"/>
      <c r="D698" s="32"/>
      <c r="E698" s="32"/>
      <c r="F698" s="18"/>
      <c r="G698" s="2"/>
      <c r="H698" s="2"/>
      <c r="I698" s="18"/>
      <c r="J698" s="2"/>
      <c r="K698" s="2"/>
      <c r="L698" s="18"/>
      <c r="M698" s="2"/>
      <c r="N698" s="2"/>
    </row>
    <row r="699" spans="1:14">
      <c r="A699" s="27" t="s">
        <v>284</v>
      </c>
      <c r="B699" s="27" t="s">
        <v>22</v>
      </c>
      <c r="C699" s="27">
        <v>18</v>
      </c>
      <c r="D699" s="35">
        <v>1000</v>
      </c>
      <c r="E699" s="32">
        <f t="shared" si="6"/>
        <v>18000</v>
      </c>
      <c r="F699" s="18"/>
      <c r="G699" s="2"/>
      <c r="H699" s="16">
        <f>D699*G699</f>
        <v>0</v>
      </c>
      <c r="I699" s="18"/>
      <c r="J699" s="2"/>
      <c r="K699" s="16">
        <f>D699*J699</f>
        <v>0</v>
      </c>
      <c r="L699" s="18"/>
      <c r="M699" s="2">
        <f>G699+J699</f>
        <v>0</v>
      </c>
      <c r="N699" s="16">
        <f>D699*M699</f>
        <v>0</v>
      </c>
    </row>
    <row r="700" spans="1:14">
      <c r="A700" s="27"/>
      <c r="B700" s="27"/>
      <c r="C700" s="27"/>
      <c r="D700" s="32"/>
      <c r="E700" s="32"/>
      <c r="F700" s="18"/>
      <c r="G700" s="2"/>
      <c r="H700" s="2"/>
      <c r="I700" s="18"/>
      <c r="J700" s="2"/>
      <c r="K700" s="2"/>
      <c r="L700" s="18"/>
      <c r="M700" s="2"/>
      <c r="N700" s="2"/>
    </row>
    <row r="701" spans="1:14">
      <c r="A701" s="27" t="s">
        <v>285</v>
      </c>
      <c r="B701" s="27" t="s">
        <v>22</v>
      </c>
      <c r="C701" s="27">
        <v>18</v>
      </c>
      <c r="D701" s="33">
        <v>550</v>
      </c>
      <c r="E701" s="32">
        <f t="shared" si="6"/>
        <v>9900</v>
      </c>
      <c r="F701" s="18"/>
      <c r="G701" s="2"/>
      <c r="H701" s="16">
        <f>D701*G701</f>
        <v>0</v>
      </c>
      <c r="I701" s="18"/>
      <c r="J701" s="2"/>
      <c r="K701" s="16">
        <f>D701*J701</f>
        <v>0</v>
      </c>
      <c r="L701" s="18"/>
      <c r="M701" s="2">
        <f>G701+J701</f>
        <v>0</v>
      </c>
      <c r="N701" s="16">
        <f>D701*M701</f>
        <v>0</v>
      </c>
    </row>
    <row r="702" spans="1:14">
      <c r="A702" s="27"/>
      <c r="B702" s="27"/>
      <c r="C702" s="27"/>
      <c r="D702" s="32"/>
      <c r="E702" s="32"/>
      <c r="F702" s="18"/>
      <c r="G702" s="2"/>
      <c r="H702" s="2"/>
      <c r="I702" s="18"/>
      <c r="J702" s="2"/>
      <c r="K702" s="2"/>
      <c r="L702" s="18"/>
      <c r="M702" s="2"/>
      <c r="N702" s="2"/>
    </row>
    <row r="703" spans="1:14">
      <c r="A703" s="27" t="s">
        <v>286</v>
      </c>
      <c r="B703" s="27" t="s">
        <v>22</v>
      </c>
      <c r="C703" s="27">
        <v>3</v>
      </c>
      <c r="D703" s="33">
        <v>650</v>
      </c>
      <c r="E703" s="32">
        <f t="shared" si="6"/>
        <v>1950</v>
      </c>
      <c r="F703" s="18"/>
      <c r="G703" s="2"/>
      <c r="H703" s="16">
        <f>D703*G703</f>
        <v>0</v>
      </c>
      <c r="I703" s="18"/>
      <c r="J703" s="2"/>
      <c r="K703" s="16">
        <f>D703*J703</f>
        <v>0</v>
      </c>
      <c r="L703" s="18"/>
      <c r="M703" s="2">
        <f>G703+J703</f>
        <v>0</v>
      </c>
      <c r="N703" s="16">
        <f>D703*M703</f>
        <v>0</v>
      </c>
    </row>
    <row r="704" spans="1:14">
      <c r="A704" s="27"/>
      <c r="B704" s="27"/>
      <c r="C704" s="27"/>
      <c r="D704" s="32"/>
      <c r="E704" s="32"/>
      <c r="F704" s="18"/>
      <c r="G704" s="2"/>
      <c r="H704" s="2"/>
      <c r="I704" s="18"/>
      <c r="J704" s="2"/>
      <c r="K704" s="2"/>
      <c r="L704" s="18"/>
      <c r="M704" s="2"/>
      <c r="N704" s="2"/>
    </row>
    <row r="705" spans="1:14">
      <c r="A705" s="27" t="s">
        <v>56</v>
      </c>
      <c r="B705" s="27"/>
      <c r="C705" s="27"/>
      <c r="D705" s="32"/>
      <c r="E705" s="32"/>
      <c r="F705" s="18"/>
      <c r="G705" s="2"/>
      <c r="H705" s="2"/>
      <c r="I705" s="18"/>
      <c r="J705" s="2"/>
      <c r="K705" s="2"/>
      <c r="L705" s="18"/>
      <c r="M705" s="2"/>
      <c r="N705" s="2"/>
    </row>
    <row r="706" spans="1:14">
      <c r="A706" s="27"/>
      <c r="B706" s="27"/>
      <c r="C706" s="27"/>
      <c r="D706" s="32"/>
      <c r="E706" s="32"/>
      <c r="F706" s="18"/>
      <c r="G706" s="2"/>
      <c r="H706" s="2"/>
      <c r="I706" s="18"/>
      <c r="J706" s="2"/>
      <c r="K706" s="2"/>
      <c r="L706" s="18"/>
      <c r="M706" s="2"/>
      <c r="N706" s="2"/>
    </row>
    <row r="707" spans="1:14">
      <c r="A707" s="27" t="s">
        <v>287</v>
      </c>
      <c r="B707" s="27" t="s">
        <v>22</v>
      </c>
      <c r="C707" s="27">
        <v>78</v>
      </c>
      <c r="D707" s="32">
        <v>125</v>
      </c>
      <c r="E707" s="32">
        <f t="shared" si="6"/>
        <v>9750</v>
      </c>
      <c r="F707" s="18"/>
      <c r="G707" s="2"/>
      <c r="H707" s="16">
        <f>D707*G707</f>
        <v>0</v>
      </c>
      <c r="I707" s="18"/>
      <c r="J707" s="2"/>
      <c r="K707" s="16">
        <f>D707*J707</f>
        <v>0</v>
      </c>
      <c r="L707" s="18"/>
      <c r="M707" s="2">
        <f>G707+J707</f>
        <v>0</v>
      </c>
      <c r="N707" s="16">
        <f>D707*M707</f>
        <v>0</v>
      </c>
    </row>
    <row r="708" spans="1:14">
      <c r="A708" s="27"/>
      <c r="B708" s="27"/>
      <c r="C708" s="27"/>
      <c r="D708" s="32"/>
      <c r="E708" s="32"/>
      <c r="F708" s="18"/>
      <c r="G708" s="2"/>
      <c r="H708" s="2"/>
      <c r="I708" s="18"/>
      <c r="J708" s="2"/>
      <c r="K708" s="2"/>
      <c r="L708" s="18"/>
      <c r="M708" s="2"/>
      <c r="N708" s="2"/>
    </row>
    <row r="709" spans="1:14">
      <c r="A709" s="27" t="s">
        <v>288</v>
      </c>
      <c r="B709" s="27" t="s">
        <v>22</v>
      </c>
      <c r="C709" s="27">
        <v>22</v>
      </c>
      <c r="D709" s="33">
        <v>120</v>
      </c>
      <c r="E709" s="32">
        <f t="shared" si="6"/>
        <v>2640</v>
      </c>
      <c r="F709" s="18"/>
      <c r="G709" s="2"/>
      <c r="H709" s="16">
        <f>D709*G709</f>
        <v>0</v>
      </c>
      <c r="I709" s="18"/>
      <c r="J709" s="2"/>
      <c r="K709" s="16">
        <f>D709*J709</f>
        <v>0</v>
      </c>
      <c r="L709" s="18"/>
      <c r="M709" s="2">
        <f>G709+J709</f>
        <v>0</v>
      </c>
      <c r="N709" s="16">
        <f>D709*M709</f>
        <v>0</v>
      </c>
    </row>
    <row r="710" spans="1:14">
      <c r="A710" s="27"/>
      <c r="B710" s="27"/>
      <c r="C710" s="27"/>
      <c r="D710" s="32"/>
      <c r="E710" s="32"/>
      <c r="F710" s="18"/>
      <c r="G710" s="2"/>
      <c r="H710" s="2"/>
      <c r="I710" s="18"/>
      <c r="J710" s="2"/>
      <c r="K710" s="2"/>
      <c r="L710" s="18"/>
      <c r="M710" s="2"/>
      <c r="N710" s="2"/>
    </row>
    <row r="711" spans="1:14">
      <c r="A711" s="27" t="s">
        <v>289</v>
      </c>
      <c r="B711" s="27" t="s">
        <v>22</v>
      </c>
      <c r="C711" s="27">
        <v>30</v>
      </c>
      <c r="D711" s="32">
        <v>4800</v>
      </c>
      <c r="E711" s="32">
        <f t="shared" ref="E711" si="8">(C711*D711)</f>
        <v>144000</v>
      </c>
      <c r="F711" s="18"/>
      <c r="G711" s="2"/>
      <c r="H711" s="16">
        <f>D711*G711</f>
        <v>0</v>
      </c>
      <c r="I711" s="18"/>
      <c r="J711" s="2"/>
      <c r="K711" s="16">
        <f>D711*J711</f>
        <v>0</v>
      </c>
      <c r="L711" s="18"/>
      <c r="M711" s="2">
        <f>G711+J711</f>
        <v>0</v>
      </c>
      <c r="N711" s="16">
        <f>D711*M711</f>
        <v>0</v>
      </c>
    </row>
    <row r="712" spans="1:14">
      <c r="A712" s="27"/>
      <c r="B712" s="27"/>
      <c r="C712" s="27"/>
      <c r="D712" s="32"/>
      <c r="E712" s="32"/>
      <c r="F712" s="18"/>
      <c r="G712" s="2"/>
      <c r="H712" s="2"/>
      <c r="I712" s="18"/>
      <c r="J712" s="2"/>
      <c r="K712" s="2"/>
      <c r="L712" s="18"/>
      <c r="M712" s="2"/>
      <c r="N712" s="2"/>
    </row>
    <row r="713" spans="1:14">
      <c r="A713" s="27" t="s">
        <v>290</v>
      </c>
      <c r="B713" s="27"/>
      <c r="C713" s="27"/>
      <c r="D713" s="32"/>
      <c r="E713" s="32"/>
      <c r="F713" s="18"/>
      <c r="G713" s="2"/>
      <c r="H713" s="2"/>
      <c r="I713" s="18"/>
      <c r="J713" s="2"/>
      <c r="K713" s="2"/>
      <c r="L713" s="18"/>
      <c r="M713" s="2"/>
      <c r="N713" s="2"/>
    </row>
    <row r="714" spans="1:14">
      <c r="A714" s="27"/>
      <c r="B714" s="27"/>
      <c r="C714" s="27"/>
      <c r="D714" s="32"/>
      <c r="E714" s="32"/>
      <c r="F714" s="18"/>
      <c r="G714" s="2"/>
      <c r="H714" s="2"/>
      <c r="I714" s="18"/>
      <c r="J714" s="2"/>
      <c r="K714" s="2"/>
      <c r="L714" s="18"/>
      <c r="M714" s="2"/>
      <c r="N714" s="2"/>
    </row>
    <row r="715" spans="1:14" ht="46.8">
      <c r="A715" s="27" t="s">
        <v>291</v>
      </c>
      <c r="B715" s="27"/>
      <c r="C715" s="27"/>
      <c r="D715" s="32"/>
      <c r="E715" s="32"/>
      <c r="F715" s="18"/>
      <c r="G715" s="2"/>
      <c r="H715" s="2"/>
      <c r="I715" s="18"/>
      <c r="J715" s="2"/>
      <c r="K715" s="2"/>
      <c r="L715" s="18"/>
      <c r="M715" s="2"/>
      <c r="N715" s="2"/>
    </row>
    <row r="716" spans="1:14">
      <c r="A716" s="27"/>
      <c r="B716" s="27"/>
      <c r="C716" s="27"/>
      <c r="D716" s="32"/>
      <c r="E716" s="32"/>
      <c r="F716" s="18"/>
      <c r="G716" s="2"/>
      <c r="H716" s="2"/>
      <c r="I716" s="18"/>
      <c r="J716" s="2"/>
      <c r="K716" s="2"/>
      <c r="L716" s="18"/>
      <c r="M716" s="2"/>
      <c r="N716" s="2"/>
    </row>
    <row r="717" spans="1:14">
      <c r="A717" s="27" t="s">
        <v>292</v>
      </c>
      <c r="B717" s="27" t="s">
        <v>22</v>
      </c>
      <c r="C717" s="27">
        <v>3</v>
      </c>
      <c r="D717" s="32">
        <v>650</v>
      </c>
      <c r="E717" s="32">
        <f t="shared" si="6"/>
        <v>1950</v>
      </c>
      <c r="F717" s="18"/>
      <c r="G717" s="2"/>
      <c r="H717" s="16">
        <f>D717*G717</f>
        <v>0</v>
      </c>
      <c r="I717" s="18"/>
      <c r="J717" s="2"/>
      <c r="K717" s="16">
        <f>D717*J717</f>
        <v>0</v>
      </c>
      <c r="L717" s="18"/>
      <c r="M717" s="2">
        <f>G717+J717</f>
        <v>0</v>
      </c>
      <c r="N717" s="16">
        <f>D717*M717</f>
        <v>0</v>
      </c>
    </row>
    <row r="718" spans="1:14">
      <c r="A718" s="27"/>
      <c r="B718" s="27"/>
      <c r="C718" s="27"/>
      <c r="D718" s="32"/>
      <c r="E718" s="32"/>
      <c r="F718" s="18"/>
      <c r="G718" s="2"/>
      <c r="H718" s="2"/>
      <c r="I718" s="18"/>
      <c r="J718" s="2"/>
      <c r="K718" s="2"/>
      <c r="L718" s="18"/>
      <c r="M718" s="2"/>
      <c r="N718" s="2"/>
    </row>
    <row r="719" spans="1:14">
      <c r="A719" s="27" t="s">
        <v>293</v>
      </c>
      <c r="B719" s="27" t="s">
        <v>22</v>
      </c>
      <c r="C719" s="27">
        <v>3</v>
      </c>
      <c r="D719" s="32">
        <f>+D717</f>
        <v>650</v>
      </c>
      <c r="E719" s="32">
        <f t="shared" si="6"/>
        <v>1950</v>
      </c>
      <c r="F719" s="18"/>
      <c r="G719" s="2"/>
      <c r="H719" s="16">
        <f>D719*G719</f>
        <v>0</v>
      </c>
      <c r="I719" s="18"/>
      <c r="J719" s="2"/>
      <c r="K719" s="16">
        <f>D719*J719</f>
        <v>0</v>
      </c>
      <c r="L719" s="18"/>
      <c r="M719" s="2">
        <f>G719+J719</f>
        <v>0</v>
      </c>
      <c r="N719" s="16">
        <f>D719*M719</f>
        <v>0</v>
      </c>
    </row>
    <row r="720" spans="1:14">
      <c r="A720" s="27"/>
      <c r="B720" s="27"/>
      <c r="C720" s="27"/>
      <c r="D720" s="32"/>
      <c r="E720" s="32"/>
      <c r="F720" s="18"/>
      <c r="G720" s="2"/>
      <c r="H720" s="2"/>
      <c r="I720" s="18"/>
      <c r="J720" s="2"/>
      <c r="K720" s="2"/>
      <c r="L720" s="18"/>
      <c r="M720" s="2"/>
      <c r="N720" s="2"/>
    </row>
    <row r="721" spans="1:14">
      <c r="A721" s="27" t="s">
        <v>294</v>
      </c>
      <c r="B721" s="27" t="s">
        <v>22</v>
      </c>
      <c r="C721" s="27">
        <v>3</v>
      </c>
      <c r="D721" s="32">
        <f>+D719</f>
        <v>650</v>
      </c>
      <c r="E721" s="32">
        <f t="shared" si="6"/>
        <v>1950</v>
      </c>
      <c r="F721" s="18"/>
      <c r="G721" s="2"/>
      <c r="H721" s="16">
        <f>D721*G721</f>
        <v>0</v>
      </c>
      <c r="I721" s="18"/>
      <c r="J721" s="2"/>
      <c r="K721" s="16">
        <f>D721*J721</f>
        <v>0</v>
      </c>
      <c r="L721" s="18"/>
      <c r="M721" s="2">
        <f>G721+J721</f>
        <v>0</v>
      </c>
      <c r="N721" s="16">
        <f>D721*M721</f>
        <v>0</v>
      </c>
    </row>
    <row r="722" spans="1:14">
      <c r="A722" s="27"/>
      <c r="B722" s="27"/>
      <c r="C722" s="27"/>
      <c r="D722" s="32"/>
      <c r="E722" s="32"/>
      <c r="F722" s="18"/>
      <c r="G722" s="2"/>
      <c r="H722" s="2"/>
      <c r="I722" s="18"/>
      <c r="J722" s="2"/>
      <c r="K722" s="2"/>
      <c r="L722" s="18"/>
      <c r="M722" s="2"/>
      <c r="N722" s="2"/>
    </row>
    <row r="723" spans="1:14">
      <c r="A723" s="27" t="s">
        <v>295</v>
      </c>
      <c r="B723" s="27" t="s">
        <v>22</v>
      </c>
      <c r="C723" s="27">
        <v>3</v>
      </c>
      <c r="D723" s="32">
        <f>+D721</f>
        <v>650</v>
      </c>
      <c r="E723" s="32">
        <f t="shared" si="6"/>
        <v>1950</v>
      </c>
      <c r="F723" s="18"/>
      <c r="G723" s="2"/>
      <c r="H723" s="16">
        <f>D723*G723</f>
        <v>0</v>
      </c>
      <c r="I723" s="18"/>
      <c r="J723" s="2"/>
      <c r="K723" s="16">
        <f>D723*J723</f>
        <v>0</v>
      </c>
      <c r="L723" s="18"/>
      <c r="M723" s="2">
        <f>G723+J723</f>
        <v>0</v>
      </c>
      <c r="N723" s="16">
        <f>D723*M723</f>
        <v>0</v>
      </c>
    </row>
    <row r="724" spans="1:14">
      <c r="A724" s="27"/>
      <c r="B724" s="27"/>
      <c r="C724" s="27"/>
      <c r="D724" s="32"/>
      <c r="E724" s="32"/>
      <c r="F724" s="18"/>
      <c r="G724" s="2"/>
      <c r="H724" s="2"/>
      <c r="I724" s="18"/>
      <c r="J724" s="2"/>
      <c r="K724" s="2"/>
      <c r="L724" s="18"/>
      <c r="M724" s="2"/>
      <c r="N724" s="2"/>
    </row>
    <row r="725" spans="1:14">
      <c r="A725" s="27" t="s">
        <v>296</v>
      </c>
      <c r="B725" s="27" t="s">
        <v>22</v>
      </c>
      <c r="C725" s="27">
        <v>6</v>
      </c>
      <c r="D725" s="32">
        <f>+D723</f>
        <v>650</v>
      </c>
      <c r="E725" s="32">
        <f t="shared" si="6"/>
        <v>3900</v>
      </c>
      <c r="F725" s="18"/>
      <c r="G725" s="2"/>
      <c r="H725" s="16">
        <f>D725*G725</f>
        <v>0</v>
      </c>
      <c r="I725" s="18"/>
      <c r="J725" s="2"/>
      <c r="K725" s="16">
        <f>D725*J725</f>
        <v>0</v>
      </c>
      <c r="L725" s="18"/>
      <c r="M725" s="2">
        <f>G725+J725</f>
        <v>0</v>
      </c>
      <c r="N725" s="16">
        <f>D725*M725</f>
        <v>0</v>
      </c>
    </row>
    <row r="726" spans="1:14">
      <c r="A726" s="27"/>
      <c r="B726" s="27"/>
      <c r="C726" s="27"/>
      <c r="D726" s="32"/>
      <c r="E726" s="32"/>
      <c r="F726" s="18"/>
      <c r="G726" s="2"/>
      <c r="H726" s="2"/>
      <c r="I726" s="18"/>
      <c r="J726" s="2"/>
      <c r="K726" s="2"/>
      <c r="L726" s="18"/>
      <c r="M726" s="2"/>
      <c r="N726" s="2"/>
    </row>
    <row r="727" spans="1:14">
      <c r="A727" s="27" t="s">
        <v>297</v>
      </c>
      <c r="B727" s="27" t="s">
        <v>22</v>
      </c>
      <c r="C727" s="27">
        <v>6</v>
      </c>
      <c r="D727" s="32">
        <f>+D725</f>
        <v>650</v>
      </c>
      <c r="E727" s="32">
        <f t="shared" si="6"/>
        <v>3900</v>
      </c>
      <c r="F727" s="18"/>
      <c r="G727" s="2"/>
      <c r="H727" s="16">
        <f>D727*G727</f>
        <v>0</v>
      </c>
      <c r="I727" s="18"/>
      <c r="J727" s="2"/>
      <c r="K727" s="16">
        <f>D727*J727</f>
        <v>0</v>
      </c>
      <c r="L727" s="18"/>
      <c r="M727" s="2">
        <f>G727+J727</f>
        <v>0</v>
      </c>
      <c r="N727" s="16">
        <f>D727*M727</f>
        <v>0</v>
      </c>
    </row>
    <row r="728" spans="1:14">
      <c r="A728" s="27"/>
      <c r="B728" s="27"/>
      <c r="C728" s="27"/>
      <c r="D728" s="32"/>
      <c r="E728" s="32"/>
      <c r="F728" s="18"/>
      <c r="G728" s="2"/>
      <c r="H728" s="2"/>
      <c r="I728" s="18"/>
      <c r="J728" s="2"/>
      <c r="K728" s="2"/>
      <c r="L728" s="18"/>
      <c r="M728" s="2"/>
      <c r="N728" s="2"/>
    </row>
    <row r="729" spans="1:14">
      <c r="A729" s="27" t="s">
        <v>298</v>
      </c>
      <c r="B729" s="27"/>
      <c r="C729" s="27"/>
      <c r="D729" s="32"/>
      <c r="E729" s="32"/>
      <c r="F729" s="18"/>
      <c r="G729" s="2"/>
      <c r="H729" s="2"/>
      <c r="I729" s="18"/>
      <c r="J729" s="2"/>
      <c r="K729" s="2"/>
      <c r="L729" s="18"/>
      <c r="M729" s="2"/>
      <c r="N729" s="2"/>
    </row>
    <row r="730" spans="1:14">
      <c r="A730" s="27"/>
      <c r="B730" s="27"/>
      <c r="C730" s="27"/>
      <c r="D730" s="32"/>
      <c r="E730" s="32"/>
      <c r="F730" s="18"/>
      <c r="G730" s="2"/>
      <c r="H730" s="2"/>
      <c r="I730" s="18"/>
      <c r="J730" s="2"/>
      <c r="K730" s="2"/>
      <c r="L730" s="18"/>
      <c r="M730" s="2"/>
      <c r="N730" s="2"/>
    </row>
    <row r="731" spans="1:14">
      <c r="A731" s="27" t="s">
        <v>299</v>
      </c>
      <c r="B731" s="27" t="s">
        <v>22</v>
      </c>
      <c r="C731" s="27">
        <v>22</v>
      </c>
      <c r="D731" s="32">
        <v>1100</v>
      </c>
      <c r="E731" s="32">
        <f t="shared" ref="E731:E794" si="9">(C731*D731)</f>
        <v>24200</v>
      </c>
      <c r="F731" s="18"/>
      <c r="G731" s="2"/>
      <c r="H731" s="16">
        <f>D731*G731</f>
        <v>0</v>
      </c>
      <c r="I731" s="18"/>
      <c r="J731" s="2"/>
      <c r="K731" s="16">
        <f>D731*J731</f>
        <v>0</v>
      </c>
      <c r="L731" s="18"/>
      <c r="M731" s="2">
        <f>G731+J731</f>
        <v>0</v>
      </c>
      <c r="N731" s="16">
        <f>D731*M731</f>
        <v>0</v>
      </c>
    </row>
    <row r="732" spans="1:14">
      <c r="A732" s="27"/>
      <c r="B732" s="27"/>
      <c r="C732" s="27"/>
      <c r="D732" s="32"/>
      <c r="E732" s="32"/>
      <c r="F732" s="18"/>
      <c r="G732" s="2"/>
      <c r="H732" s="2"/>
      <c r="I732" s="18"/>
      <c r="J732" s="2"/>
      <c r="K732" s="2"/>
      <c r="L732" s="18"/>
      <c r="M732" s="2"/>
      <c r="N732" s="2"/>
    </row>
    <row r="733" spans="1:14">
      <c r="A733" s="27" t="s">
        <v>300</v>
      </c>
      <c r="B733" s="27"/>
      <c r="C733" s="27"/>
      <c r="D733" s="32"/>
      <c r="E733" s="32"/>
      <c r="F733" s="18"/>
      <c r="G733" s="2"/>
      <c r="H733" s="2"/>
      <c r="I733" s="18"/>
      <c r="J733" s="2"/>
      <c r="K733" s="2"/>
      <c r="L733" s="18"/>
      <c r="M733" s="2"/>
      <c r="N733" s="2"/>
    </row>
    <row r="734" spans="1:14">
      <c r="A734" s="27"/>
      <c r="B734" s="27"/>
      <c r="C734" s="27"/>
      <c r="D734" s="32"/>
      <c r="E734" s="32"/>
      <c r="F734" s="18"/>
      <c r="G734" s="2"/>
      <c r="H734" s="2"/>
      <c r="I734" s="18"/>
      <c r="J734" s="2"/>
      <c r="K734" s="2"/>
      <c r="L734" s="18"/>
      <c r="M734" s="2"/>
      <c r="N734" s="2"/>
    </row>
    <row r="735" spans="1:14">
      <c r="A735" s="27" t="s">
        <v>301</v>
      </c>
      <c r="B735" s="27" t="s">
        <v>22</v>
      </c>
      <c r="C735" s="27">
        <v>3</v>
      </c>
      <c r="D735" s="32">
        <v>1200</v>
      </c>
      <c r="E735" s="32">
        <f t="shared" si="9"/>
        <v>3600</v>
      </c>
      <c r="F735" s="18"/>
      <c r="G735" s="2"/>
      <c r="H735" s="16">
        <f>D735*G735</f>
        <v>0</v>
      </c>
      <c r="I735" s="18"/>
      <c r="J735" s="2"/>
      <c r="K735" s="16">
        <f>D735*J735</f>
        <v>0</v>
      </c>
      <c r="L735" s="18"/>
      <c r="M735" s="2">
        <f>G735+J735</f>
        <v>0</v>
      </c>
      <c r="N735" s="16">
        <f>D735*M735</f>
        <v>0</v>
      </c>
    </row>
    <row r="736" spans="1:14">
      <c r="A736" s="27"/>
      <c r="B736" s="27"/>
      <c r="C736" s="27"/>
      <c r="D736" s="32"/>
      <c r="E736" s="32"/>
      <c r="F736" s="18"/>
      <c r="G736" s="2"/>
      <c r="H736" s="2"/>
      <c r="I736" s="18"/>
      <c r="J736" s="2"/>
      <c r="K736" s="2"/>
      <c r="L736" s="18"/>
      <c r="M736" s="2"/>
      <c r="N736" s="2"/>
    </row>
    <row r="737" spans="1:14">
      <c r="A737" s="27" t="s">
        <v>302</v>
      </c>
      <c r="B737" s="27" t="s">
        <v>22</v>
      </c>
      <c r="C737" s="27">
        <v>3</v>
      </c>
      <c r="D737" s="32">
        <v>1200</v>
      </c>
      <c r="E737" s="32">
        <f t="shared" si="9"/>
        <v>3600</v>
      </c>
      <c r="F737" s="18"/>
      <c r="G737" s="2"/>
      <c r="H737" s="16">
        <f>D737*G737</f>
        <v>0</v>
      </c>
      <c r="I737" s="18"/>
      <c r="J737" s="2"/>
      <c r="K737" s="16">
        <f>D737*J737</f>
        <v>0</v>
      </c>
      <c r="L737" s="18"/>
      <c r="M737" s="2">
        <f>G737+J737</f>
        <v>0</v>
      </c>
      <c r="N737" s="16">
        <f>D737*M737</f>
        <v>0</v>
      </c>
    </row>
    <row r="738" spans="1:14">
      <c r="A738" s="27"/>
      <c r="B738" s="27"/>
      <c r="C738" s="27"/>
      <c r="D738" s="32"/>
      <c r="E738" s="32"/>
      <c r="F738" s="18"/>
      <c r="G738" s="2"/>
      <c r="H738" s="2"/>
      <c r="I738" s="18"/>
      <c r="J738" s="2"/>
      <c r="K738" s="2"/>
      <c r="L738" s="18"/>
      <c r="M738" s="2"/>
      <c r="N738" s="2"/>
    </row>
    <row r="739" spans="1:14">
      <c r="A739" s="27" t="s">
        <v>303</v>
      </c>
      <c r="B739" s="27"/>
      <c r="C739" s="27"/>
      <c r="D739" s="32"/>
      <c r="E739" s="32"/>
      <c r="F739" s="18"/>
      <c r="G739" s="2"/>
      <c r="H739" s="2"/>
      <c r="I739" s="18"/>
      <c r="J739" s="2"/>
      <c r="K739" s="2"/>
      <c r="L739" s="18"/>
      <c r="M739" s="2"/>
      <c r="N739" s="2"/>
    </row>
    <row r="740" spans="1:14">
      <c r="A740" s="27"/>
      <c r="B740" s="27"/>
      <c r="C740" s="27"/>
      <c r="D740" s="32"/>
      <c r="E740" s="32"/>
      <c r="F740" s="18"/>
      <c r="G740" s="2"/>
      <c r="H740" s="2"/>
      <c r="I740" s="18"/>
      <c r="J740" s="2"/>
      <c r="K740" s="2"/>
      <c r="L740" s="18"/>
      <c r="M740" s="2"/>
      <c r="N740" s="2"/>
    </row>
    <row r="741" spans="1:14">
      <c r="A741" s="27" t="s">
        <v>304</v>
      </c>
      <c r="B741" s="27" t="s">
        <v>22</v>
      </c>
      <c r="C741" s="27">
        <v>20</v>
      </c>
      <c r="D741" s="32">
        <v>3500</v>
      </c>
      <c r="E741" s="32">
        <f t="shared" si="9"/>
        <v>70000</v>
      </c>
      <c r="F741" s="18"/>
      <c r="G741" s="2"/>
      <c r="H741" s="16">
        <f>D741*G741</f>
        <v>0</v>
      </c>
      <c r="I741" s="18"/>
      <c r="J741" s="2"/>
      <c r="K741" s="16">
        <f>D741*J741</f>
        <v>0</v>
      </c>
      <c r="L741" s="18"/>
      <c r="M741" s="2">
        <f>G741+J741</f>
        <v>0</v>
      </c>
      <c r="N741" s="16">
        <f>D741*M741</f>
        <v>0</v>
      </c>
    </row>
    <row r="742" spans="1:14">
      <c r="A742" s="27"/>
      <c r="B742" s="27"/>
      <c r="C742" s="27"/>
      <c r="D742" s="32"/>
      <c r="E742" s="32"/>
      <c r="F742" s="18"/>
      <c r="G742" s="2"/>
      <c r="H742" s="2"/>
      <c r="I742" s="18"/>
      <c r="J742" s="2"/>
      <c r="K742" s="2"/>
      <c r="L742" s="18"/>
      <c r="M742" s="2"/>
      <c r="N742" s="2"/>
    </row>
    <row r="743" spans="1:14">
      <c r="A743" s="26" t="s">
        <v>279</v>
      </c>
      <c r="B743" s="27"/>
      <c r="C743" s="27"/>
      <c r="D743" s="32"/>
      <c r="E743" s="32"/>
      <c r="F743" s="18"/>
      <c r="G743" s="2"/>
      <c r="H743" s="2"/>
      <c r="I743" s="18"/>
      <c r="J743" s="2"/>
      <c r="K743" s="2"/>
      <c r="L743" s="18"/>
      <c r="M743" s="2"/>
      <c r="N743" s="2"/>
    </row>
    <row r="744" spans="1:14">
      <c r="A744" s="26" t="s">
        <v>54</v>
      </c>
      <c r="B744" s="27"/>
      <c r="C744" s="27"/>
      <c r="D744" s="32"/>
      <c r="E744" s="32"/>
      <c r="F744" s="18"/>
      <c r="G744" s="2"/>
      <c r="H744" s="2"/>
      <c r="I744" s="18"/>
      <c r="J744" s="2"/>
      <c r="K744" s="2"/>
      <c r="L744" s="18"/>
      <c r="M744" s="2"/>
      <c r="N744" s="2"/>
    </row>
    <row r="745" spans="1:14" s="25" customFormat="1">
      <c r="A745" s="26" t="s">
        <v>151</v>
      </c>
      <c r="B745" s="49"/>
      <c r="C745" s="49"/>
      <c r="D745" s="50"/>
      <c r="E745" s="50">
        <f>SUM(E691:E744)</f>
        <v>358680</v>
      </c>
      <c r="F745" s="23"/>
      <c r="G745" s="5"/>
      <c r="H745" s="50">
        <f>SUM(H691:H744)</f>
        <v>0</v>
      </c>
      <c r="I745" s="23"/>
      <c r="J745" s="5"/>
      <c r="K745" s="50">
        <f>SUM(K691:K744)</f>
        <v>0</v>
      </c>
      <c r="L745" s="23"/>
      <c r="M745" s="5"/>
      <c r="N745" s="50">
        <f>SUM(N691:N744)</f>
        <v>0</v>
      </c>
    </row>
    <row r="746" spans="1:14">
      <c r="A746" s="27"/>
      <c r="B746" s="27"/>
      <c r="C746" s="27"/>
      <c r="D746" s="32"/>
      <c r="E746" s="32"/>
      <c r="F746" s="18"/>
      <c r="G746" s="2"/>
      <c r="H746" s="2"/>
      <c r="I746" s="18"/>
      <c r="J746" s="2"/>
      <c r="K746" s="2"/>
      <c r="L746" s="18"/>
      <c r="M746" s="2"/>
      <c r="N746" s="2"/>
    </row>
    <row r="747" spans="1:14" s="46" customFormat="1">
      <c r="A747" s="43"/>
      <c r="B747" s="43"/>
      <c r="C747" s="43"/>
      <c r="D747" s="44"/>
      <c r="E747" s="44"/>
      <c r="F747" s="3"/>
      <c r="G747" s="3"/>
      <c r="H747" s="3"/>
      <c r="I747" s="3"/>
      <c r="J747" s="3"/>
      <c r="K747" s="3"/>
      <c r="L747" s="3"/>
      <c r="M747" s="3"/>
      <c r="N747" s="3"/>
    </row>
    <row r="748" spans="1:14">
      <c r="A748" s="27"/>
      <c r="B748" s="27"/>
      <c r="C748" s="27"/>
      <c r="D748" s="32"/>
      <c r="E748" s="32"/>
      <c r="F748" s="18"/>
      <c r="G748" s="2"/>
      <c r="H748" s="2"/>
      <c r="I748" s="18"/>
      <c r="J748" s="2"/>
      <c r="K748" s="2"/>
      <c r="L748" s="18"/>
      <c r="M748" s="2"/>
      <c r="N748" s="2"/>
    </row>
    <row r="749" spans="1:14">
      <c r="A749" s="26" t="s">
        <v>305</v>
      </c>
      <c r="B749" s="27"/>
      <c r="C749" s="27"/>
      <c r="D749" s="32"/>
      <c r="E749" s="32"/>
      <c r="F749" s="18"/>
      <c r="G749" s="2"/>
      <c r="H749" s="2"/>
      <c r="I749" s="18"/>
      <c r="J749" s="2"/>
      <c r="K749" s="2"/>
      <c r="L749" s="18"/>
      <c r="M749" s="2"/>
      <c r="N749" s="2"/>
    </row>
    <row r="750" spans="1:14">
      <c r="A750" s="26" t="s">
        <v>57</v>
      </c>
      <c r="B750" s="27"/>
      <c r="C750" s="27"/>
      <c r="D750" s="32"/>
      <c r="E750" s="32"/>
      <c r="F750" s="18"/>
      <c r="G750" s="2"/>
      <c r="H750" s="2"/>
      <c r="I750" s="18"/>
      <c r="J750" s="2"/>
      <c r="K750" s="2"/>
      <c r="L750" s="18"/>
      <c r="M750" s="2"/>
      <c r="N750" s="2"/>
    </row>
    <row r="751" spans="1:14">
      <c r="A751" s="27"/>
      <c r="B751" s="27"/>
      <c r="C751" s="27"/>
      <c r="D751" s="32"/>
      <c r="E751" s="32"/>
      <c r="F751" s="18"/>
      <c r="G751" s="2"/>
      <c r="H751" s="2"/>
      <c r="I751" s="18"/>
      <c r="J751" s="2"/>
      <c r="K751" s="2"/>
      <c r="L751" s="18"/>
      <c r="M751" s="2"/>
      <c r="N751" s="2"/>
    </row>
    <row r="752" spans="1:14">
      <c r="A752" s="27" t="s">
        <v>306</v>
      </c>
      <c r="B752" s="27"/>
      <c r="C752" s="27"/>
      <c r="D752" s="32"/>
      <c r="E752" s="32"/>
      <c r="F752" s="18"/>
      <c r="G752" s="2"/>
      <c r="H752" s="2"/>
      <c r="I752" s="18"/>
      <c r="J752" s="2"/>
      <c r="K752" s="2"/>
      <c r="L752" s="18"/>
      <c r="M752" s="2"/>
      <c r="N752" s="2"/>
    </row>
    <row r="753" spans="1:14">
      <c r="A753" s="27"/>
      <c r="B753" s="27"/>
      <c r="C753" s="27"/>
      <c r="D753" s="32"/>
      <c r="E753" s="32"/>
      <c r="F753" s="18"/>
      <c r="G753" s="2"/>
      <c r="H753" s="2"/>
      <c r="I753" s="18"/>
      <c r="J753" s="2"/>
      <c r="K753" s="2"/>
      <c r="L753" s="18"/>
      <c r="M753" s="2"/>
      <c r="N753" s="2"/>
    </row>
    <row r="754" spans="1:14">
      <c r="A754" s="27" t="s">
        <v>307</v>
      </c>
      <c r="B754" s="27"/>
      <c r="C754" s="27"/>
      <c r="D754" s="32"/>
      <c r="E754" s="32"/>
      <c r="F754" s="18"/>
      <c r="G754" s="2"/>
      <c r="H754" s="2"/>
      <c r="I754" s="18"/>
      <c r="J754" s="2"/>
      <c r="K754" s="2"/>
      <c r="L754" s="18"/>
      <c r="M754" s="2"/>
      <c r="N754" s="2"/>
    </row>
    <row r="755" spans="1:14">
      <c r="A755" s="27"/>
      <c r="B755" s="27"/>
      <c r="C755" s="27"/>
      <c r="D755" s="36"/>
      <c r="E755" s="32"/>
      <c r="F755" s="18"/>
      <c r="G755" s="2"/>
      <c r="H755" s="2"/>
      <c r="I755" s="18"/>
      <c r="J755" s="2"/>
      <c r="K755" s="2"/>
      <c r="L755" s="18"/>
      <c r="M755" s="2"/>
      <c r="N755" s="2"/>
    </row>
    <row r="756" spans="1:14">
      <c r="A756" s="27" t="s">
        <v>308</v>
      </c>
      <c r="B756" s="27" t="s">
        <v>309</v>
      </c>
      <c r="C756" s="30">
        <v>3646</v>
      </c>
      <c r="D756" s="36">
        <v>65</v>
      </c>
      <c r="E756" s="32">
        <f t="shared" si="9"/>
        <v>236990</v>
      </c>
      <c r="F756" s="18"/>
      <c r="G756" s="2"/>
      <c r="H756" s="16">
        <f>D756*G756</f>
        <v>0</v>
      </c>
      <c r="I756" s="18"/>
      <c r="J756" s="2"/>
      <c r="K756" s="16">
        <f>D756*J756</f>
        <v>0</v>
      </c>
      <c r="L756" s="18"/>
      <c r="M756" s="2">
        <f>G756+J756</f>
        <v>0</v>
      </c>
      <c r="N756" s="16">
        <f>D756*M756</f>
        <v>0</v>
      </c>
    </row>
    <row r="757" spans="1:14">
      <c r="A757" s="27"/>
      <c r="B757" s="27"/>
      <c r="C757" s="27"/>
      <c r="D757" s="36"/>
      <c r="E757" s="32"/>
      <c r="F757" s="18"/>
      <c r="G757" s="2"/>
      <c r="H757" s="2"/>
      <c r="I757" s="18"/>
      <c r="J757" s="2"/>
      <c r="K757" s="2"/>
      <c r="L757" s="18"/>
      <c r="M757" s="2"/>
      <c r="N757" s="2"/>
    </row>
    <row r="758" spans="1:14">
      <c r="A758" s="27" t="s">
        <v>310</v>
      </c>
      <c r="B758" s="27" t="s">
        <v>22</v>
      </c>
      <c r="C758" s="27">
        <v>400</v>
      </c>
      <c r="D758" s="36">
        <v>46</v>
      </c>
      <c r="E758" s="32">
        <f t="shared" si="9"/>
        <v>18400</v>
      </c>
      <c r="F758" s="18"/>
      <c r="G758" s="2"/>
      <c r="H758" s="16">
        <f>D758*G758</f>
        <v>0</v>
      </c>
      <c r="I758" s="18"/>
      <c r="J758" s="2"/>
      <c r="K758" s="16">
        <f>D758*J758</f>
        <v>0</v>
      </c>
      <c r="L758" s="18"/>
      <c r="M758" s="2">
        <f>G758+J758</f>
        <v>0</v>
      </c>
      <c r="N758" s="16">
        <f>D758*M758</f>
        <v>0</v>
      </c>
    </row>
    <row r="759" spans="1:14">
      <c r="A759" s="27"/>
      <c r="B759" s="27"/>
      <c r="C759" s="27"/>
      <c r="D759" s="36"/>
      <c r="E759" s="32"/>
      <c r="F759" s="18"/>
      <c r="G759" s="2"/>
      <c r="H759" s="2"/>
      <c r="I759" s="18"/>
      <c r="J759" s="2"/>
      <c r="K759" s="2"/>
      <c r="L759" s="18"/>
      <c r="M759" s="2"/>
      <c r="N759" s="2"/>
    </row>
    <row r="760" spans="1:14">
      <c r="A760" s="27" t="s">
        <v>311</v>
      </c>
      <c r="B760" s="27"/>
      <c r="C760" s="27"/>
      <c r="D760" s="36"/>
      <c r="E760" s="32"/>
      <c r="F760" s="18"/>
      <c r="G760" s="2"/>
      <c r="H760" s="2"/>
      <c r="I760" s="18"/>
      <c r="J760" s="2"/>
      <c r="K760" s="2"/>
      <c r="L760" s="18"/>
      <c r="M760" s="2"/>
      <c r="N760" s="2"/>
    </row>
    <row r="761" spans="1:14">
      <c r="A761" s="27"/>
      <c r="B761" s="27"/>
      <c r="C761" s="27"/>
      <c r="D761" s="36"/>
      <c r="E761" s="32"/>
      <c r="F761" s="18"/>
      <c r="G761" s="2"/>
      <c r="H761" s="2"/>
      <c r="I761" s="18"/>
      <c r="J761" s="2"/>
      <c r="K761" s="2"/>
      <c r="L761" s="18"/>
      <c r="M761" s="2"/>
      <c r="N761" s="2"/>
    </row>
    <row r="762" spans="1:14">
      <c r="A762" s="27" t="s">
        <v>312</v>
      </c>
      <c r="B762" s="27"/>
      <c r="C762" s="27"/>
      <c r="D762" s="36"/>
      <c r="E762" s="32"/>
      <c r="F762" s="18"/>
      <c r="G762" s="2"/>
      <c r="H762" s="2"/>
      <c r="I762" s="18"/>
      <c r="J762" s="2"/>
      <c r="K762" s="2"/>
      <c r="L762" s="18"/>
      <c r="M762" s="2"/>
      <c r="N762" s="2"/>
    </row>
    <row r="763" spans="1:14">
      <c r="A763" s="27"/>
      <c r="B763" s="27"/>
      <c r="C763" s="27"/>
      <c r="D763" s="36"/>
      <c r="E763" s="32"/>
      <c r="F763" s="18"/>
      <c r="G763" s="2"/>
      <c r="H763" s="2"/>
      <c r="I763" s="18"/>
      <c r="J763" s="2"/>
      <c r="K763" s="2"/>
      <c r="L763" s="18"/>
      <c r="M763" s="2"/>
      <c r="N763" s="2"/>
    </row>
    <row r="764" spans="1:14">
      <c r="A764" s="27" t="s">
        <v>313</v>
      </c>
      <c r="B764" s="27" t="s">
        <v>22</v>
      </c>
      <c r="C764" s="27">
        <v>18</v>
      </c>
      <c r="D764" s="36">
        <v>800</v>
      </c>
      <c r="E764" s="32">
        <f t="shared" si="9"/>
        <v>14400</v>
      </c>
      <c r="F764" s="18"/>
      <c r="G764" s="2"/>
      <c r="H764" s="16">
        <f>D764*G764</f>
        <v>0</v>
      </c>
      <c r="I764" s="18"/>
      <c r="J764" s="2"/>
      <c r="K764" s="16">
        <f>D764*J764</f>
        <v>0</v>
      </c>
      <c r="L764" s="18"/>
      <c r="M764" s="2">
        <f>G764+J764</f>
        <v>0</v>
      </c>
      <c r="N764" s="16">
        <f>D764*M764</f>
        <v>0</v>
      </c>
    </row>
    <row r="765" spans="1:14">
      <c r="A765" s="27"/>
      <c r="B765" s="27"/>
      <c r="C765" s="27"/>
      <c r="D765" s="36"/>
      <c r="E765" s="32"/>
      <c r="F765" s="18"/>
      <c r="G765" s="2"/>
      <c r="H765" s="2"/>
      <c r="I765" s="18"/>
      <c r="J765" s="2"/>
      <c r="K765" s="2"/>
      <c r="L765" s="18"/>
      <c r="M765" s="2"/>
      <c r="N765" s="2"/>
    </row>
    <row r="766" spans="1:14">
      <c r="A766" s="27" t="s">
        <v>314</v>
      </c>
      <c r="B766" s="27"/>
      <c r="C766" s="27"/>
      <c r="D766" s="36"/>
      <c r="E766" s="32"/>
      <c r="F766" s="18"/>
      <c r="G766" s="2"/>
      <c r="H766" s="2"/>
      <c r="I766" s="18"/>
      <c r="J766" s="2"/>
      <c r="K766" s="2"/>
      <c r="L766" s="18"/>
      <c r="M766" s="2"/>
      <c r="N766" s="2"/>
    </row>
    <row r="767" spans="1:14">
      <c r="A767" s="27"/>
      <c r="B767" s="27"/>
      <c r="C767" s="27"/>
      <c r="D767" s="36"/>
      <c r="E767" s="32"/>
      <c r="F767" s="18"/>
      <c r="G767" s="2"/>
      <c r="H767" s="2"/>
      <c r="I767" s="18"/>
      <c r="J767" s="2"/>
      <c r="K767" s="2"/>
      <c r="L767" s="18"/>
      <c r="M767" s="2"/>
      <c r="N767" s="2"/>
    </row>
    <row r="768" spans="1:14">
      <c r="A768" s="27" t="s">
        <v>315</v>
      </c>
      <c r="B768" s="27" t="s">
        <v>22</v>
      </c>
      <c r="C768" s="27">
        <v>57</v>
      </c>
      <c r="D768" s="36">
        <v>900</v>
      </c>
      <c r="E768" s="32">
        <f t="shared" si="9"/>
        <v>51300</v>
      </c>
      <c r="F768" s="18"/>
      <c r="G768" s="2"/>
      <c r="H768" s="16">
        <f>D768*G768</f>
        <v>0</v>
      </c>
      <c r="I768" s="18"/>
      <c r="J768" s="2"/>
      <c r="K768" s="16">
        <f>D768*J768</f>
        <v>0</v>
      </c>
      <c r="L768" s="18"/>
      <c r="M768" s="2">
        <f>G768+J768</f>
        <v>0</v>
      </c>
      <c r="N768" s="16">
        <f>D768*M768</f>
        <v>0</v>
      </c>
    </row>
    <row r="769" spans="1:14">
      <c r="A769" s="27"/>
      <c r="B769" s="27"/>
      <c r="C769" s="27"/>
      <c r="D769" s="36"/>
      <c r="E769" s="32"/>
      <c r="F769" s="18"/>
      <c r="G769" s="2"/>
      <c r="H769" s="2"/>
      <c r="I769" s="18"/>
      <c r="J769" s="2"/>
      <c r="K769" s="2"/>
      <c r="L769" s="18"/>
      <c r="M769" s="2"/>
      <c r="N769" s="2"/>
    </row>
    <row r="770" spans="1:14">
      <c r="A770" s="27" t="s">
        <v>316</v>
      </c>
      <c r="B770" s="27" t="s">
        <v>22</v>
      </c>
      <c r="C770" s="27">
        <v>12</v>
      </c>
      <c r="D770" s="36">
        <v>1800</v>
      </c>
      <c r="E770" s="32">
        <f t="shared" si="9"/>
        <v>21600</v>
      </c>
      <c r="F770" s="18"/>
      <c r="G770" s="2"/>
      <c r="H770" s="16">
        <f>D770*G770</f>
        <v>0</v>
      </c>
      <c r="I770" s="18"/>
      <c r="J770" s="2"/>
      <c r="K770" s="16">
        <f>D770*J770</f>
        <v>0</v>
      </c>
      <c r="L770" s="18"/>
      <c r="M770" s="2">
        <f>G770+J770</f>
        <v>0</v>
      </c>
      <c r="N770" s="16">
        <f>D770*M770</f>
        <v>0</v>
      </c>
    </row>
    <row r="771" spans="1:14">
      <c r="A771" s="27"/>
      <c r="B771" s="27"/>
      <c r="C771" s="27"/>
      <c r="D771" s="36"/>
      <c r="E771" s="32"/>
      <c r="F771" s="18"/>
      <c r="G771" s="2"/>
      <c r="H771" s="2"/>
      <c r="I771" s="18"/>
      <c r="J771" s="2"/>
      <c r="K771" s="2"/>
      <c r="L771" s="18"/>
      <c r="M771" s="2"/>
      <c r="N771" s="2"/>
    </row>
    <row r="772" spans="1:14">
      <c r="A772" s="27" t="s">
        <v>317</v>
      </c>
      <c r="B772" s="27" t="s">
        <v>22</v>
      </c>
      <c r="C772" s="27">
        <v>6</v>
      </c>
      <c r="D772" s="36">
        <v>1900</v>
      </c>
      <c r="E772" s="32">
        <f t="shared" si="9"/>
        <v>11400</v>
      </c>
      <c r="F772" s="18"/>
      <c r="G772" s="2"/>
      <c r="H772" s="16">
        <f>D772*G772</f>
        <v>0</v>
      </c>
      <c r="I772" s="18"/>
      <c r="J772" s="2"/>
      <c r="K772" s="16">
        <f>D772*J772</f>
        <v>0</v>
      </c>
      <c r="L772" s="18"/>
      <c r="M772" s="2">
        <f>G772+J772</f>
        <v>0</v>
      </c>
      <c r="N772" s="16">
        <f>D772*M772</f>
        <v>0</v>
      </c>
    </row>
    <row r="773" spans="1:14">
      <c r="A773" s="27"/>
      <c r="B773" s="27"/>
      <c r="C773" s="27"/>
      <c r="D773" s="36"/>
      <c r="E773" s="32"/>
      <c r="F773" s="18"/>
      <c r="G773" s="2"/>
      <c r="H773" s="2"/>
      <c r="I773" s="18"/>
      <c r="J773" s="2"/>
      <c r="K773" s="2"/>
      <c r="L773" s="18"/>
      <c r="M773" s="2"/>
      <c r="N773" s="2"/>
    </row>
    <row r="774" spans="1:14">
      <c r="A774" s="27" t="s">
        <v>318</v>
      </c>
      <c r="B774" s="27" t="s">
        <v>22</v>
      </c>
      <c r="C774" s="27">
        <v>1</v>
      </c>
      <c r="D774" s="36">
        <v>21000</v>
      </c>
      <c r="E774" s="32">
        <f>+C774*D774</f>
        <v>21000</v>
      </c>
      <c r="F774" s="18"/>
      <c r="G774" s="2"/>
      <c r="H774" s="16">
        <f>D774*G774</f>
        <v>0</v>
      </c>
      <c r="I774" s="18"/>
      <c r="J774" s="2"/>
      <c r="K774" s="16">
        <f>D774*J774</f>
        <v>0</v>
      </c>
      <c r="L774" s="18"/>
      <c r="M774" s="2">
        <f>G774+J774</f>
        <v>0</v>
      </c>
      <c r="N774" s="16">
        <f>D774*M774</f>
        <v>0</v>
      </c>
    </row>
    <row r="775" spans="1:14">
      <c r="A775" s="27"/>
      <c r="B775" s="27"/>
      <c r="C775" s="27"/>
      <c r="D775" s="36"/>
      <c r="E775" s="32"/>
      <c r="F775" s="18"/>
      <c r="G775" s="2"/>
      <c r="H775" s="2"/>
      <c r="I775" s="18"/>
      <c r="J775" s="2"/>
      <c r="K775" s="2"/>
      <c r="L775" s="18"/>
      <c r="M775" s="2"/>
      <c r="N775" s="2"/>
    </row>
    <row r="776" spans="1:14">
      <c r="A776" s="27" t="s">
        <v>58</v>
      </c>
      <c r="B776" s="27"/>
      <c r="C776" s="27"/>
      <c r="D776" s="36"/>
      <c r="E776" s="32"/>
      <c r="F776" s="18"/>
      <c r="G776" s="2"/>
      <c r="H776" s="2"/>
      <c r="I776" s="18"/>
      <c r="J776" s="2"/>
      <c r="K776" s="2"/>
      <c r="L776" s="18"/>
      <c r="M776" s="2"/>
      <c r="N776" s="2"/>
    </row>
    <row r="777" spans="1:14">
      <c r="A777" s="27"/>
      <c r="B777" s="27"/>
      <c r="C777" s="27"/>
      <c r="D777" s="36"/>
      <c r="E777" s="32"/>
      <c r="F777" s="18"/>
      <c r="G777" s="2"/>
      <c r="H777" s="2"/>
      <c r="I777" s="18"/>
      <c r="J777" s="2"/>
      <c r="K777" s="2"/>
      <c r="L777" s="18"/>
      <c r="M777" s="2"/>
      <c r="N777" s="2"/>
    </row>
    <row r="778" spans="1:14">
      <c r="A778" s="29" t="s">
        <v>319</v>
      </c>
      <c r="B778" s="27"/>
      <c r="C778" s="27"/>
      <c r="D778" s="36"/>
      <c r="E778" s="32"/>
      <c r="F778" s="18"/>
      <c r="G778" s="2"/>
      <c r="H778" s="2"/>
      <c r="I778" s="18"/>
      <c r="J778" s="2"/>
      <c r="K778" s="2"/>
      <c r="L778" s="18"/>
      <c r="M778" s="2"/>
      <c r="N778" s="2"/>
    </row>
    <row r="779" spans="1:14">
      <c r="A779" s="27"/>
      <c r="B779" s="27"/>
      <c r="C779" s="27"/>
      <c r="D779" s="32"/>
      <c r="E779" s="32"/>
      <c r="F779" s="18"/>
      <c r="G779" s="2"/>
      <c r="H779" s="2"/>
      <c r="I779" s="18"/>
      <c r="J779" s="2"/>
      <c r="K779" s="2"/>
      <c r="L779" s="18"/>
      <c r="M779" s="2"/>
      <c r="N779" s="2"/>
    </row>
    <row r="780" spans="1:14">
      <c r="A780" s="27" t="s">
        <v>320</v>
      </c>
      <c r="B780" s="27" t="s">
        <v>22</v>
      </c>
      <c r="C780" s="27">
        <v>3</v>
      </c>
      <c r="D780" s="32">
        <f>+O780</f>
        <v>0</v>
      </c>
      <c r="E780" s="32">
        <f t="shared" si="9"/>
        <v>0</v>
      </c>
      <c r="F780" s="18"/>
      <c r="G780" s="2"/>
      <c r="H780" s="16">
        <f>D780*G780</f>
        <v>0</v>
      </c>
      <c r="I780" s="18"/>
      <c r="J780" s="2"/>
      <c r="K780" s="16">
        <f>D780*J780</f>
        <v>0</v>
      </c>
      <c r="L780" s="18"/>
      <c r="M780" s="2">
        <f>G780+J780</f>
        <v>0</v>
      </c>
      <c r="N780" s="16">
        <f>D780*M780</f>
        <v>0</v>
      </c>
    </row>
    <row r="781" spans="1:14">
      <c r="A781" s="27"/>
      <c r="B781" s="27"/>
      <c r="C781" s="27"/>
      <c r="D781" s="32"/>
      <c r="E781" s="32"/>
      <c r="F781" s="18"/>
      <c r="G781" s="2"/>
      <c r="H781" s="2"/>
      <c r="I781" s="18"/>
      <c r="J781" s="2"/>
      <c r="K781" s="2"/>
      <c r="L781" s="18"/>
      <c r="M781" s="2"/>
      <c r="N781" s="2"/>
    </row>
    <row r="782" spans="1:14">
      <c r="A782" s="27" t="s">
        <v>321</v>
      </c>
      <c r="B782" s="27" t="s">
        <v>22</v>
      </c>
      <c r="C782" s="27">
        <v>14</v>
      </c>
      <c r="D782" s="32">
        <f>+O782</f>
        <v>0</v>
      </c>
      <c r="E782" s="32">
        <f t="shared" si="9"/>
        <v>0</v>
      </c>
      <c r="F782" s="18"/>
      <c r="G782" s="2"/>
      <c r="H782" s="16">
        <f>D782*G782</f>
        <v>0</v>
      </c>
      <c r="I782" s="18"/>
      <c r="J782" s="2"/>
      <c r="K782" s="16">
        <f>D782*J782</f>
        <v>0</v>
      </c>
      <c r="L782" s="18"/>
      <c r="M782" s="2">
        <f>G782+J782</f>
        <v>0</v>
      </c>
      <c r="N782" s="16">
        <f>D782*M782</f>
        <v>0</v>
      </c>
    </row>
    <row r="783" spans="1:14">
      <c r="A783" s="27"/>
      <c r="B783" s="27"/>
      <c r="C783" s="27"/>
      <c r="D783" s="32"/>
      <c r="E783" s="32"/>
      <c r="F783" s="18"/>
      <c r="G783" s="2"/>
      <c r="H783" s="2"/>
      <c r="I783" s="18"/>
      <c r="J783" s="2"/>
      <c r="K783" s="2"/>
      <c r="L783" s="18"/>
      <c r="M783" s="2"/>
      <c r="N783" s="2"/>
    </row>
    <row r="784" spans="1:14">
      <c r="A784" s="27" t="s">
        <v>322</v>
      </c>
      <c r="B784" s="27" t="s">
        <v>22</v>
      </c>
      <c r="C784" s="27">
        <v>5</v>
      </c>
      <c r="D784" s="32">
        <f>+O784</f>
        <v>0</v>
      </c>
      <c r="E784" s="32">
        <f t="shared" si="9"/>
        <v>0</v>
      </c>
      <c r="F784" s="18"/>
      <c r="G784" s="2"/>
      <c r="H784" s="16">
        <f>D784*G784</f>
        <v>0</v>
      </c>
      <c r="I784" s="18"/>
      <c r="J784" s="2"/>
      <c r="K784" s="16">
        <f>D784*J784</f>
        <v>0</v>
      </c>
      <c r="L784" s="18"/>
      <c r="M784" s="2">
        <f>G784+J784</f>
        <v>0</v>
      </c>
      <c r="N784" s="16">
        <f>D784*M784</f>
        <v>0</v>
      </c>
    </row>
    <row r="785" spans="1:14">
      <c r="A785" s="27"/>
      <c r="B785" s="27"/>
      <c r="C785" s="27"/>
      <c r="D785" s="32"/>
      <c r="E785" s="32"/>
      <c r="F785" s="18"/>
      <c r="G785" s="2"/>
      <c r="H785" s="2"/>
      <c r="I785" s="18"/>
      <c r="J785" s="2"/>
      <c r="K785" s="2"/>
      <c r="L785" s="18"/>
      <c r="M785" s="2"/>
      <c r="N785" s="2"/>
    </row>
    <row r="786" spans="1:14">
      <c r="A786" s="27" t="s">
        <v>323</v>
      </c>
      <c r="B786" s="27" t="s">
        <v>22</v>
      </c>
      <c r="C786" s="27">
        <v>1</v>
      </c>
      <c r="D786" s="32">
        <f>+O786</f>
        <v>0</v>
      </c>
      <c r="E786" s="32">
        <f t="shared" si="9"/>
        <v>0</v>
      </c>
      <c r="F786" s="18"/>
      <c r="G786" s="2"/>
      <c r="H786" s="16">
        <f>D786*G786</f>
        <v>0</v>
      </c>
      <c r="I786" s="18"/>
      <c r="J786" s="2"/>
      <c r="K786" s="16">
        <f>D786*J786</f>
        <v>0</v>
      </c>
      <c r="L786" s="18"/>
      <c r="M786" s="2">
        <f>G786+J786</f>
        <v>0</v>
      </c>
      <c r="N786" s="16">
        <f>D786*M786</f>
        <v>0</v>
      </c>
    </row>
    <row r="787" spans="1:14">
      <c r="A787" s="27"/>
      <c r="B787" s="27"/>
      <c r="C787" s="27"/>
      <c r="D787" s="32"/>
      <c r="E787" s="32"/>
      <c r="F787" s="18"/>
      <c r="G787" s="2"/>
      <c r="H787" s="2"/>
      <c r="I787" s="18"/>
      <c r="J787" s="2"/>
      <c r="K787" s="2"/>
      <c r="L787" s="18"/>
      <c r="M787" s="2"/>
      <c r="N787" s="2"/>
    </row>
    <row r="788" spans="1:14">
      <c r="A788" s="27" t="s">
        <v>324</v>
      </c>
      <c r="B788" s="27" t="s">
        <v>22</v>
      </c>
      <c r="C788" s="27">
        <v>7</v>
      </c>
      <c r="D788" s="32">
        <f>+O788</f>
        <v>0</v>
      </c>
      <c r="E788" s="32">
        <f t="shared" si="9"/>
        <v>0</v>
      </c>
      <c r="F788" s="18"/>
      <c r="G788" s="2"/>
      <c r="H788" s="16">
        <f>D788*G788</f>
        <v>0</v>
      </c>
      <c r="I788" s="18"/>
      <c r="J788" s="2"/>
      <c r="K788" s="16">
        <f>D788*J788</f>
        <v>0</v>
      </c>
      <c r="L788" s="18"/>
      <c r="M788" s="2">
        <f>G788+J788</f>
        <v>0</v>
      </c>
      <c r="N788" s="16">
        <f>D788*M788</f>
        <v>0</v>
      </c>
    </row>
    <row r="789" spans="1:14">
      <c r="A789" s="27"/>
      <c r="B789" s="27"/>
      <c r="C789" s="27"/>
      <c r="D789" s="32"/>
      <c r="E789" s="32"/>
      <c r="F789" s="18"/>
      <c r="G789" s="2"/>
      <c r="H789" s="2"/>
      <c r="I789" s="18"/>
      <c r="J789" s="2"/>
      <c r="K789" s="2"/>
      <c r="L789" s="18"/>
      <c r="M789" s="2"/>
      <c r="N789" s="2"/>
    </row>
    <row r="790" spans="1:14">
      <c r="A790" s="27" t="s">
        <v>325</v>
      </c>
      <c r="B790" s="27" t="s">
        <v>22</v>
      </c>
      <c r="C790" s="27">
        <v>11</v>
      </c>
      <c r="D790" s="32">
        <f>+O790</f>
        <v>0</v>
      </c>
      <c r="E790" s="32">
        <f t="shared" si="9"/>
        <v>0</v>
      </c>
      <c r="F790" s="18"/>
      <c r="G790" s="2"/>
      <c r="H790" s="16">
        <f>D790*G790</f>
        <v>0</v>
      </c>
      <c r="I790" s="18"/>
      <c r="J790" s="2"/>
      <c r="K790" s="16">
        <f>D790*J790</f>
        <v>0</v>
      </c>
      <c r="L790" s="18"/>
      <c r="M790" s="2">
        <f>G790+J790</f>
        <v>0</v>
      </c>
      <c r="N790" s="16">
        <f>D790*M790</f>
        <v>0</v>
      </c>
    </row>
    <row r="791" spans="1:14">
      <c r="A791" s="27"/>
      <c r="B791" s="27"/>
      <c r="C791" s="27"/>
      <c r="D791" s="32"/>
      <c r="E791" s="32"/>
      <c r="F791" s="18"/>
      <c r="G791" s="2"/>
      <c r="H791" s="2"/>
      <c r="I791" s="18"/>
      <c r="J791" s="2"/>
      <c r="K791" s="2"/>
      <c r="L791" s="18"/>
      <c r="M791" s="2"/>
      <c r="N791" s="2"/>
    </row>
    <row r="792" spans="1:14">
      <c r="A792" s="27" t="s">
        <v>326</v>
      </c>
      <c r="B792" s="27" t="s">
        <v>22</v>
      </c>
      <c r="C792" s="27">
        <v>3</v>
      </c>
      <c r="D792" s="32">
        <f>+O792</f>
        <v>0</v>
      </c>
      <c r="E792" s="32">
        <f t="shared" si="9"/>
        <v>0</v>
      </c>
      <c r="F792" s="18"/>
      <c r="G792" s="2"/>
      <c r="H792" s="16">
        <f>D792*G792</f>
        <v>0</v>
      </c>
      <c r="I792" s="18"/>
      <c r="J792" s="2"/>
      <c r="K792" s="16">
        <f>D792*J792</f>
        <v>0</v>
      </c>
      <c r="L792" s="18"/>
      <c r="M792" s="2">
        <f>G792+J792</f>
        <v>0</v>
      </c>
      <c r="N792" s="16">
        <f>D792*M792</f>
        <v>0</v>
      </c>
    </row>
    <row r="793" spans="1:14">
      <c r="A793" s="27"/>
      <c r="B793" s="27"/>
      <c r="C793" s="27"/>
      <c r="D793" s="32"/>
      <c r="E793" s="32"/>
      <c r="F793" s="18"/>
      <c r="G793" s="2"/>
      <c r="H793" s="2"/>
      <c r="I793" s="18"/>
      <c r="J793" s="2"/>
      <c r="K793" s="2"/>
      <c r="L793" s="18"/>
      <c r="M793" s="2"/>
      <c r="N793" s="2"/>
    </row>
    <row r="794" spans="1:14">
      <c r="A794" s="27" t="s">
        <v>327</v>
      </c>
      <c r="B794" s="27" t="s">
        <v>22</v>
      </c>
      <c r="C794" s="27">
        <v>2</v>
      </c>
      <c r="D794" s="32">
        <f>+O794</f>
        <v>0</v>
      </c>
      <c r="E794" s="32">
        <f t="shared" si="9"/>
        <v>0</v>
      </c>
      <c r="F794" s="18"/>
      <c r="G794" s="2"/>
      <c r="H794" s="16">
        <f>D794*G794</f>
        <v>0</v>
      </c>
      <c r="I794" s="18"/>
      <c r="J794" s="2"/>
      <c r="K794" s="16">
        <f>D794*J794</f>
        <v>0</v>
      </c>
      <c r="L794" s="18"/>
      <c r="M794" s="2">
        <f>G794+J794</f>
        <v>0</v>
      </c>
      <c r="N794" s="16">
        <f>D794*M794</f>
        <v>0</v>
      </c>
    </row>
    <row r="795" spans="1:14">
      <c r="A795" s="27"/>
      <c r="B795" s="27"/>
      <c r="C795" s="27"/>
      <c r="D795" s="32"/>
      <c r="E795" s="32"/>
      <c r="F795" s="18"/>
      <c r="G795" s="2"/>
      <c r="H795" s="2"/>
      <c r="I795" s="18"/>
      <c r="J795" s="2"/>
      <c r="K795" s="2"/>
      <c r="L795" s="18"/>
      <c r="M795" s="2"/>
      <c r="N795" s="2"/>
    </row>
    <row r="796" spans="1:14">
      <c r="A796" s="29" t="s">
        <v>328</v>
      </c>
      <c r="B796" s="27"/>
      <c r="C796" s="27"/>
      <c r="D796" s="32"/>
      <c r="E796" s="32"/>
      <c r="F796" s="18"/>
      <c r="G796" s="2"/>
      <c r="H796" s="2"/>
      <c r="I796" s="18"/>
      <c r="J796" s="2"/>
      <c r="K796" s="2"/>
      <c r="L796" s="18"/>
      <c r="M796" s="2"/>
      <c r="N796" s="2"/>
    </row>
    <row r="797" spans="1:14">
      <c r="A797" s="27"/>
      <c r="B797" s="27"/>
      <c r="C797" s="27"/>
      <c r="D797" s="32"/>
      <c r="E797" s="32"/>
      <c r="F797" s="18"/>
      <c r="G797" s="2"/>
      <c r="H797" s="2"/>
      <c r="I797" s="18"/>
      <c r="J797" s="2"/>
      <c r="K797" s="2"/>
      <c r="L797" s="18"/>
      <c r="M797" s="2"/>
      <c r="N797" s="2"/>
    </row>
    <row r="798" spans="1:14">
      <c r="A798" s="27" t="s">
        <v>329</v>
      </c>
      <c r="B798" s="27" t="s">
        <v>22</v>
      </c>
      <c r="C798" s="27">
        <v>10</v>
      </c>
      <c r="D798" s="32">
        <f>+O798</f>
        <v>0</v>
      </c>
      <c r="E798" s="32">
        <f t="shared" ref="E798:E859" si="10">(C798*D798)</f>
        <v>0</v>
      </c>
      <c r="F798" s="18"/>
      <c r="G798" s="2"/>
      <c r="H798" s="16">
        <f>D798*G798</f>
        <v>0</v>
      </c>
      <c r="I798" s="18"/>
      <c r="J798" s="2"/>
      <c r="K798" s="16">
        <f>D798*J798</f>
        <v>0</v>
      </c>
      <c r="L798" s="18"/>
      <c r="M798" s="2">
        <f>G798+J798</f>
        <v>0</v>
      </c>
      <c r="N798" s="16">
        <f>D798*M798</f>
        <v>0</v>
      </c>
    </row>
    <row r="799" spans="1:14">
      <c r="A799" s="27"/>
      <c r="B799" s="27"/>
      <c r="C799" s="27"/>
      <c r="D799" s="32"/>
      <c r="E799" s="32"/>
      <c r="F799" s="18"/>
      <c r="G799" s="2"/>
      <c r="H799" s="2"/>
      <c r="I799" s="18"/>
      <c r="J799" s="2"/>
      <c r="K799" s="2"/>
      <c r="L799" s="18"/>
      <c r="M799" s="2"/>
      <c r="N799" s="2"/>
    </row>
    <row r="800" spans="1:14" ht="46.8">
      <c r="A800" s="27" t="s">
        <v>330</v>
      </c>
      <c r="B800" s="27"/>
      <c r="C800" s="27"/>
      <c r="D800" s="32"/>
      <c r="E800" s="32"/>
      <c r="F800" s="18"/>
      <c r="G800" s="2"/>
      <c r="H800" s="2"/>
      <c r="I800" s="18"/>
      <c r="J800" s="2"/>
      <c r="K800" s="2"/>
      <c r="L800" s="18"/>
      <c r="M800" s="2"/>
      <c r="N800" s="2"/>
    </row>
    <row r="801" spans="1:14">
      <c r="A801" s="27"/>
      <c r="B801" s="27"/>
      <c r="C801" s="27"/>
      <c r="D801" s="32"/>
      <c r="E801" s="32"/>
      <c r="F801" s="18"/>
      <c r="G801" s="2"/>
      <c r="H801" s="2"/>
      <c r="I801" s="18"/>
      <c r="J801" s="2"/>
      <c r="K801" s="2"/>
      <c r="L801" s="18"/>
      <c r="M801" s="2"/>
      <c r="N801" s="2"/>
    </row>
    <row r="802" spans="1:14">
      <c r="A802" s="27" t="s">
        <v>331</v>
      </c>
      <c r="B802" s="27" t="s">
        <v>22</v>
      </c>
      <c r="C802" s="27">
        <v>2</v>
      </c>
      <c r="D802" s="32">
        <f>+P802</f>
        <v>0</v>
      </c>
      <c r="E802" s="32">
        <f t="shared" si="10"/>
        <v>0</v>
      </c>
      <c r="F802" s="18"/>
      <c r="G802" s="2"/>
      <c r="H802" s="16">
        <f>D802*G802</f>
        <v>0</v>
      </c>
      <c r="I802" s="18"/>
      <c r="J802" s="2"/>
      <c r="K802" s="16">
        <f>D802*J802</f>
        <v>0</v>
      </c>
      <c r="L802" s="18"/>
      <c r="M802" s="2">
        <f>G802+J802</f>
        <v>0</v>
      </c>
      <c r="N802" s="16">
        <f>D802*M802</f>
        <v>0</v>
      </c>
    </row>
    <row r="803" spans="1:14">
      <c r="A803" s="27"/>
      <c r="B803" s="27"/>
      <c r="C803" s="27"/>
      <c r="D803" s="32"/>
      <c r="E803" s="32"/>
      <c r="F803" s="18"/>
      <c r="G803" s="2"/>
      <c r="H803" s="2"/>
      <c r="I803" s="18"/>
      <c r="J803" s="2"/>
      <c r="K803" s="2"/>
      <c r="L803" s="18"/>
      <c r="M803" s="2"/>
      <c r="N803" s="2"/>
    </row>
    <row r="804" spans="1:14">
      <c r="A804" s="27" t="s">
        <v>332</v>
      </c>
      <c r="B804" s="27" t="s">
        <v>22</v>
      </c>
      <c r="C804" s="27">
        <v>1</v>
      </c>
      <c r="D804" s="32">
        <f>+P804</f>
        <v>0</v>
      </c>
      <c r="E804" s="32">
        <f t="shared" si="10"/>
        <v>0</v>
      </c>
      <c r="F804" s="18"/>
      <c r="G804" s="2"/>
      <c r="H804" s="16">
        <f>D804*G804</f>
        <v>0</v>
      </c>
      <c r="I804" s="18"/>
      <c r="J804" s="2"/>
      <c r="K804" s="16">
        <f>D804*J804</f>
        <v>0</v>
      </c>
      <c r="L804" s="18"/>
      <c r="M804" s="2">
        <f>G804+J804</f>
        <v>0</v>
      </c>
      <c r="N804" s="16">
        <f>D804*M804</f>
        <v>0</v>
      </c>
    </row>
    <row r="805" spans="1:14">
      <c r="A805" s="27"/>
      <c r="B805" s="27"/>
      <c r="C805" s="27"/>
      <c r="D805" s="32" t="s">
        <v>333</v>
      </c>
      <c r="E805" s="32"/>
      <c r="F805" s="18"/>
      <c r="G805" s="2"/>
      <c r="H805" s="2"/>
      <c r="I805" s="18"/>
      <c r="J805" s="2"/>
      <c r="K805" s="2"/>
      <c r="L805" s="18"/>
      <c r="M805" s="2"/>
      <c r="N805" s="2"/>
    </row>
    <row r="806" spans="1:14">
      <c r="A806" s="27" t="s">
        <v>334</v>
      </c>
      <c r="B806" s="27" t="s">
        <v>22</v>
      </c>
      <c r="C806" s="27">
        <v>2</v>
      </c>
      <c r="D806" s="32">
        <f>+P806</f>
        <v>0</v>
      </c>
      <c r="E806" s="32">
        <f t="shared" si="10"/>
        <v>0</v>
      </c>
      <c r="F806" s="18"/>
      <c r="G806" s="2"/>
      <c r="H806" s="16">
        <f>D806*G806</f>
        <v>0</v>
      </c>
      <c r="I806" s="18"/>
      <c r="J806" s="2"/>
      <c r="K806" s="16">
        <f>D806*J806</f>
        <v>0</v>
      </c>
      <c r="L806" s="18"/>
      <c r="M806" s="2">
        <f>G806+J806</f>
        <v>0</v>
      </c>
      <c r="N806" s="16">
        <f>D806*M806</f>
        <v>0</v>
      </c>
    </row>
    <row r="807" spans="1:14">
      <c r="A807" s="27"/>
      <c r="B807" s="27"/>
      <c r="C807" s="27"/>
      <c r="D807" s="32"/>
      <c r="E807" s="32"/>
      <c r="F807" s="18"/>
      <c r="G807" s="2"/>
      <c r="H807" s="2"/>
      <c r="I807" s="18"/>
      <c r="J807" s="2"/>
      <c r="K807" s="2"/>
      <c r="L807" s="18"/>
      <c r="M807" s="2"/>
      <c r="N807" s="2"/>
    </row>
    <row r="808" spans="1:14">
      <c r="A808" s="27" t="s">
        <v>335</v>
      </c>
      <c r="B808" s="27" t="s">
        <v>22</v>
      </c>
      <c r="C808" s="27">
        <v>1</v>
      </c>
      <c r="D808" s="32">
        <f>+P808</f>
        <v>0</v>
      </c>
      <c r="E808" s="32">
        <f t="shared" si="10"/>
        <v>0</v>
      </c>
      <c r="F808" s="18"/>
      <c r="G808" s="2"/>
      <c r="H808" s="16">
        <f>D808*G808</f>
        <v>0</v>
      </c>
      <c r="I808" s="18"/>
      <c r="J808" s="2"/>
      <c r="K808" s="16">
        <f>D808*J808</f>
        <v>0</v>
      </c>
      <c r="L808" s="18"/>
      <c r="M808" s="2">
        <f>G808+J808</f>
        <v>0</v>
      </c>
      <c r="N808" s="16">
        <f>D808*M808</f>
        <v>0</v>
      </c>
    </row>
    <row r="809" spans="1:14">
      <c r="A809" s="27"/>
      <c r="B809" s="27"/>
      <c r="C809" s="27"/>
      <c r="D809" s="32"/>
      <c r="E809" s="32"/>
      <c r="F809" s="18"/>
      <c r="G809" s="2"/>
      <c r="H809" s="2"/>
      <c r="I809" s="18"/>
      <c r="J809" s="2"/>
      <c r="K809" s="2"/>
      <c r="L809" s="18"/>
      <c r="M809" s="2"/>
      <c r="N809" s="2"/>
    </row>
    <row r="810" spans="1:14">
      <c r="A810" s="27" t="s">
        <v>336</v>
      </c>
      <c r="B810" s="27" t="s">
        <v>22</v>
      </c>
      <c r="C810" s="27">
        <v>1</v>
      </c>
      <c r="D810" s="32">
        <f>+P810</f>
        <v>0</v>
      </c>
      <c r="E810" s="32">
        <f t="shared" si="10"/>
        <v>0</v>
      </c>
      <c r="F810" s="18"/>
      <c r="G810" s="2"/>
      <c r="H810" s="16">
        <f>D810*G810</f>
        <v>0</v>
      </c>
      <c r="I810" s="18"/>
      <c r="J810" s="2"/>
      <c r="K810" s="16">
        <f>D810*J810</f>
        <v>0</v>
      </c>
      <c r="L810" s="18"/>
      <c r="M810" s="2">
        <f>G810+J810</f>
        <v>0</v>
      </c>
      <c r="N810" s="16">
        <f>D810*M810</f>
        <v>0</v>
      </c>
    </row>
    <row r="811" spans="1:14">
      <c r="A811" s="27"/>
      <c r="B811" s="27"/>
      <c r="C811" s="27"/>
      <c r="D811" s="32"/>
      <c r="E811" s="32"/>
      <c r="F811" s="18"/>
      <c r="G811" s="2"/>
      <c r="H811" s="2"/>
      <c r="I811" s="18"/>
      <c r="J811" s="2"/>
      <c r="K811" s="2"/>
      <c r="L811" s="18"/>
      <c r="M811" s="2"/>
      <c r="N811" s="2"/>
    </row>
    <row r="812" spans="1:14">
      <c r="A812" s="27" t="s">
        <v>337</v>
      </c>
      <c r="B812" s="27" t="s">
        <v>22</v>
      </c>
      <c r="C812" s="27">
        <v>1</v>
      </c>
      <c r="D812" s="32">
        <f>+P812</f>
        <v>0</v>
      </c>
      <c r="E812" s="32">
        <f t="shared" si="10"/>
        <v>0</v>
      </c>
      <c r="F812" s="18"/>
      <c r="G812" s="2"/>
      <c r="H812" s="16">
        <f>D812*G812</f>
        <v>0</v>
      </c>
      <c r="I812" s="18"/>
      <c r="J812" s="2"/>
      <c r="K812" s="16">
        <f>D812*J812</f>
        <v>0</v>
      </c>
      <c r="L812" s="18"/>
      <c r="M812" s="2">
        <f>G812+J812</f>
        <v>0</v>
      </c>
      <c r="N812" s="16">
        <f>D812*M812</f>
        <v>0</v>
      </c>
    </row>
    <row r="813" spans="1:14">
      <c r="A813" s="27"/>
      <c r="B813" s="27"/>
      <c r="C813" s="27"/>
      <c r="D813" s="32" t="s">
        <v>138</v>
      </c>
      <c r="E813" s="32"/>
      <c r="F813" s="18"/>
      <c r="G813" s="2"/>
      <c r="H813" s="2"/>
      <c r="I813" s="18"/>
      <c r="J813" s="2"/>
      <c r="K813" s="2"/>
      <c r="L813" s="18"/>
      <c r="M813" s="2"/>
      <c r="N813" s="2"/>
    </row>
    <row r="814" spans="1:14">
      <c r="A814" s="26" t="s">
        <v>305</v>
      </c>
      <c r="B814" s="27"/>
      <c r="C814" s="27"/>
      <c r="D814" s="32"/>
      <c r="E814" s="32"/>
      <c r="F814" s="18"/>
      <c r="G814" s="2"/>
      <c r="H814" s="2"/>
      <c r="I814" s="18"/>
      <c r="J814" s="2"/>
      <c r="K814" s="2"/>
      <c r="L814" s="18"/>
      <c r="M814" s="2"/>
      <c r="N814" s="2"/>
    </row>
    <row r="815" spans="1:14">
      <c r="A815" s="26" t="s">
        <v>57</v>
      </c>
      <c r="B815" s="27"/>
      <c r="C815" s="27"/>
      <c r="D815" s="32"/>
      <c r="E815" s="32"/>
      <c r="F815" s="18"/>
      <c r="G815" s="2"/>
      <c r="H815" s="2"/>
      <c r="I815" s="18"/>
      <c r="J815" s="2"/>
      <c r="K815" s="2"/>
      <c r="L815" s="18"/>
      <c r="M815" s="2"/>
      <c r="N815" s="2"/>
    </row>
    <row r="816" spans="1:14" s="25" customFormat="1">
      <c r="A816" s="26" t="s">
        <v>151</v>
      </c>
      <c r="B816" s="49"/>
      <c r="C816" s="49"/>
      <c r="D816" s="50"/>
      <c r="E816" s="50">
        <f>SUM(E756:E815)</f>
        <v>375090</v>
      </c>
      <c r="F816" s="23"/>
      <c r="G816" s="5"/>
      <c r="H816" s="50">
        <f>SUM(H756:H815)</f>
        <v>0</v>
      </c>
      <c r="I816" s="23"/>
      <c r="J816" s="5"/>
      <c r="K816" s="50">
        <f>SUM(K756:K815)</f>
        <v>0</v>
      </c>
      <c r="L816" s="23"/>
      <c r="M816" s="5"/>
      <c r="N816" s="50">
        <f>SUM(N756:N815)</f>
        <v>0</v>
      </c>
    </row>
    <row r="817" spans="1:14">
      <c r="A817" s="27"/>
      <c r="B817" s="27"/>
      <c r="C817" s="27"/>
      <c r="D817" s="32"/>
      <c r="E817" s="32"/>
      <c r="F817" s="18"/>
      <c r="G817" s="2"/>
      <c r="H817" s="2"/>
      <c r="I817" s="18"/>
      <c r="J817" s="2"/>
      <c r="K817" s="2"/>
      <c r="L817" s="18"/>
      <c r="M817" s="2"/>
      <c r="N817" s="2"/>
    </row>
    <row r="818" spans="1:14" s="46" customFormat="1">
      <c r="A818" s="43"/>
      <c r="B818" s="43"/>
      <c r="C818" s="43"/>
      <c r="D818" s="44"/>
      <c r="E818" s="44"/>
      <c r="F818" s="3"/>
      <c r="G818" s="3"/>
      <c r="H818" s="3"/>
      <c r="I818" s="3"/>
      <c r="J818" s="3"/>
      <c r="K818" s="3"/>
      <c r="L818" s="3"/>
      <c r="M818" s="3"/>
      <c r="N818" s="3"/>
    </row>
    <row r="819" spans="1:14">
      <c r="A819" s="27"/>
      <c r="B819" s="27"/>
      <c r="C819" s="27"/>
      <c r="D819" s="32"/>
      <c r="E819" s="32"/>
      <c r="F819" s="18"/>
      <c r="G819" s="2"/>
      <c r="H819" s="2"/>
      <c r="I819" s="18"/>
      <c r="J819" s="2"/>
      <c r="K819" s="2"/>
      <c r="L819" s="18"/>
      <c r="M819" s="2"/>
      <c r="N819" s="2"/>
    </row>
    <row r="820" spans="1:14">
      <c r="A820" s="26" t="s">
        <v>338</v>
      </c>
      <c r="B820" s="27"/>
      <c r="C820" s="27"/>
      <c r="D820" s="32"/>
      <c r="E820" s="32"/>
      <c r="F820" s="18"/>
      <c r="G820" s="2"/>
      <c r="H820" s="2"/>
      <c r="I820" s="18"/>
      <c r="J820" s="2"/>
      <c r="K820" s="2"/>
      <c r="L820" s="18"/>
      <c r="M820" s="2"/>
      <c r="N820" s="2"/>
    </row>
    <row r="821" spans="1:14">
      <c r="A821" s="26" t="s">
        <v>59</v>
      </c>
      <c r="B821" s="27"/>
      <c r="C821" s="27"/>
      <c r="D821" s="32"/>
      <c r="E821" s="32"/>
      <c r="F821" s="18"/>
      <c r="G821" s="2"/>
      <c r="H821" s="2"/>
      <c r="I821" s="18"/>
      <c r="J821" s="2"/>
      <c r="K821" s="2"/>
      <c r="L821" s="18"/>
      <c r="M821" s="2"/>
      <c r="N821" s="2"/>
    </row>
    <row r="822" spans="1:14">
      <c r="A822" s="27"/>
      <c r="B822" s="27"/>
      <c r="C822" s="27"/>
      <c r="D822" s="32"/>
      <c r="E822" s="32"/>
      <c r="F822" s="18"/>
      <c r="G822" s="2"/>
      <c r="H822" s="2"/>
      <c r="I822" s="18"/>
      <c r="J822" s="2"/>
      <c r="K822" s="2"/>
      <c r="L822" s="18"/>
      <c r="M822" s="2"/>
      <c r="N822" s="2"/>
    </row>
    <row r="823" spans="1:14">
      <c r="A823" s="27" t="s">
        <v>60</v>
      </c>
      <c r="B823" s="27"/>
      <c r="C823" s="27"/>
      <c r="D823" s="32"/>
      <c r="E823" s="32"/>
      <c r="F823" s="18"/>
      <c r="G823" s="2"/>
      <c r="H823" s="2"/>
      <c r="I823" s="18"/>
      <c r="J823" s="2"/>
      <c r="K823" s="2"/>
      <c r="L823" s="18"/>
      <c r="M823" s="2"/>
      <c r="N823" s="2"/>
    </row>
    <row r="824" spans="1:14">
      <c r="A824" s="27"/>
      <c r="B824" s="27"/>
      <c r="C824" s="27"/>
      <c r="D824" s="32"/>
      <c r="E824" s="32"/>
      <c r="F824" s="18"/>
      <c r="G824" s="2"/>
      <c r="H824" s="2"/>
      <c r="I824" s="18"/>
      <c r="J824" s="2"/>
      <c r="K824" s="2"/>
      <c r="L824" s="18"/>
      <c r="M824" s="2"/>
      <c r="N824" s="2"/>
    </row>
    <row r="825" spans="1:14">
      <c r="A825" s="27" t="s">
        <v>339</v>
      </c>
      <c r="B825" s="27"/>
      <c r="C825" s="27"/>
      <c r="D825" s="32"/>
      <c r="E825" s="32"/>
      <c r="F825" s="18"/>
      <c r="G825" s="2"/>
      <c r="H825" s="2"/>
      <c r="I825" s="18"/>
      <c r="J825" s="2"/>
      <c r="K825" s="2"/>
      <c r="L825" s="18"/>
      <c r="M825" s="2"/>
      <c r="N825" s="2"/>
    </row>
    <row r="826" spans="1:14">
      <c r="A826" s="27"/>
      <c r="B826" s="27"/>
      <c r="C826" s="27"/>
      <c r="D826" s="32"/>
      <c r="E826" s="32"/>
      <c r="F826" s="18"/>
      <c r="G826" s="2"/>
      <c r="H826" s="2"/>
      <c r="I826" s="18"/>
      <c r="J826" s="2"/>
      <c r="K826" s="2"/>
      <c r="L826" s="18"/>
      <c r="M826" s="2"/>
      <c r="N826" s="2"/>
    </row>
    <row r="827" spans="1:14">
      <c r="A827" s="27" t="s">
        <v>340</v>
      </c>
      <c r="B827" s="27" t="s">
        <v>15</v>
      </c>
      <c r="C827" s="27">
        <v>1066</v>
      </c>
      <c r="D827" s="32">
        <v>130</v>
      </c>
      <c r="E827" s="32">
        <f t="shared" si="10"/>
        <v>138580</v>
      </c>
      <c r="F827" s="18"/>
      <c r="G827" s="2"/>
      <c r="H827" s="16">
        <f>D827*G827</f>
        <v>0</v>
      </c>
      <c r="I827" s="18"/>
      <c r="J827" s="2"/>
      <c r="K827" s="16">
        <f>D827*J827</f>
        <v>0</v>
      </c>
      <c r="L827" s="18"/>
      <c r="M827" s="2">
        <f>G827+J827</f>
        <v>0</v>
      </c>
      <c r="N827" s="16">
        <f>D827*M827</f>
        <v>0</v>
      </c>
    </row>
    <row r="828" spans="1:14">
      <c r="A828" s="27"/>
      <c r="B828" s="27"/>
      <c r="C828" s="27"/>
      <c r="D828" s="32"/>
      <c r="E828" s="32"/>
      <c r="F828" s="18"/>
      <c r="G828" s="2"/>
      <c r="H828" s="2"/>
      <c r="I828" s="18"/>
      <c r="J828" s="2"/>
      <c r="K828" s="2"/>
      <c r="L828" s="18"/>
      <c r="M828" s="2"/>
      <c r="N828" s="2"/>
    </row>
    <row r="829" spans="1:14">
      <c r="A829" s="27" t="s">
        <v>341</v>
      </c>
      <c r="B829" s="27" t="s">
        <v>15</v>
      </c>
      <c r="C829" s="27">
        <v>28</v>
      </c>
      <c r="D829" s="32">
        <v>140</v>
      </c>
      <c r="E829" s="32">
        <f t="shared" si="10"/>
        <v>3920</v>
      </c>
      <c r="F829" s="18"/>
      <c r="G829" s="2"/>
      <c r="H829" s="16">
        <f>D829*G829</f>
        <v>0</v>
      </c>
      <c r="I829" s="18"/>
      <c r="J829" s="2"/>
      <c r="K829" s="16">
        <f>D829*J829</f>
        <v>0</v>
      </c>
      <c r="L829" s="18"/>
      <c r="M829" s="2">
        <f>G829+J829</f>
        <v>0</v>
      </c>
      <c r="N829" s="16">
        <f>D829*M829</f>
        <v>0</v>
      </c>
    </row>
    <row r="830" spans="1:14">
      <c r="A830" s="27"/>
      <c r="B830" s="27"/>
      <c r="C830" s="27"/>
      <c r="D830" s="32"/>
      <c r="E830" s="32"/>
      <c r="F830" s="18"/>
      <c r="G830" s="2"/>
      <c r="H830" s="2"/>
      <c r="I830" s="18"/>
      <c r="J830" s="2"/>
      <c r="K830" s="2"/>
      <c r="L830" s="18"/>
      <c r="M830" s="2"/>
      <c r="N830" s="2"/>
    </row>
    <row r="831" spans="1:14" ht="46.8">
      <c r="A831" s="27" t="s">
        <v>342</v>
      </c>
      <c r="B831" s="27"/>
      <c r="C831" s="27"/>
      <c r="D831" s="32"/>
      <c r="E831" s="32"/>
      <c r="F831" s="18"/>
      <c r="G831" s="2"/>
      <c r="H831" s="2"/>
      <c r="I831" s="18"/>
      <c r="J831" s="2"/>
      <c r="K831" s="2"/>
      <c r="L831" s="18"/>
      <c r="M831" s="2"/>
      <c r="N831" s="2"/>
    </row>
    <row r="832" spans="1:14">
      <c r="A832" s="27"/>
      <c r="B832" s="27"/>
      <c r="C832" s="27"/>
      <c r="D832" s="32"/>
      <c r="E832" s="32"/>
      <c r="F832" s="18"/>
      <c r="G832" s="2"/>
      <c r="H832" s="2"/>
      <c r="I832" s="18"/>
      <c r="J832" s="2"/>
      <c r="K832" s="2"/>
      <c r="L832" s="18"/>
      <c r="M832" s="2"/>
      <c r="N832" s="2"/>
    </row>
    <row r="833" spans="1:14">
      <c r="A833" s="27" t="s">
        <v>341</v>
      </c>
      <c r="B833" s="27" t="s">
        <v>15</v>
      </c>
      <c r="C833" s="27">
        <v>29</v>
      </c>
      <c r="D833" s="32">
        <v>140</v>
      </c>
      <c r="E833" s="32">
        <f t="shared" si="10"/>
        <v>4060</v>
      </c>
      <c r="F833" s="18"/>
      <c r="G833" s="2"/>
      <c r="H833" s="16">
        <f>D833*G833</f>
        <v>0</v>
      </c>
      <c r="I833" s="18"/>
      <c r="J833" s="2"/>
      <c r="K833" s="16">
        <f>D833*J833</f>
        <v>0</v>
      </c>
      <c r="L833" s="18"/>
      <c r="M833" s="2">
        <f>G833+J833</f>
        <v>0</v>
      </c>
      <c r="N833" s="16">
        <f>D833*M833</f>
        <v>0</v>
      </c>
    </row>
    <row r="834" spans="1:14">
      <c r="A834" s="27"/>
      <c r="B834" s="27"/>
      <c r="C834" s="27"/>
      <c r="D834" s="32"/>
      <c r="E834" s="32"/>
      <c r="F834" s="18"/>
      <c r="G834" s="2"/>
      <c r="H834" s="2"/>
      <c r="I834" s="18"/>
      <c r="J834" s="2"/>
      <c r="K834" s="2"/>
      <c r="L834" s="18"/>
      <c r="M834" s="2"/>
      <c r="N834" s="2"/>
    </row>
    <row r="835" spans="1:14">
      <c r="A835" s="27" t="s">
        <v>343</v>
      </c>
      <c r="B835" s="27" t="s">
        <v>15</v>
      </c>
      <c r="C835" s="27">
        <v>119</v>
      </c>
      <c r="D835" s="32">
        <v>210</v>
      </c>
      <c r="E835" s="32">
        <f t="shared" si="10"/>
        <v>24990</v>
      </c>
      <c r="F835" s="18"/>
      <c r="G835" s="2"/>
      <c r="H835" s="16">
        <f>D835*G835</f>
        <v>0</v>
      </c>
      <c r="I835" s="18"/>
      <c r="J835" s="2"/>
      <c r="K835" s="16">
        <f>D835*J835</f>
        <v>0</v>
      </c>
      <c r="L835" s="18"/>
      <c r="M835" s="2">
        <f>G835+J835</f>
        <v>0</v>
      </c>
      <c r="N835" s="16">
        <f>D835*M835</f>
        <v>0</v>
      </c>
    </row>
    <row r="836" spans="1:14">
      <c r="A836" s="27"/>
      <c r="B836" s="27"/>
      <c r="C836" s="27"/>
      <c r="D836" s="32"/>
      <c r="E836" s="32"/>
      <c r="F836" s="18"/>
      <c r="G836" s="2"/>
      <c r="H836" s="2"/>
      <c r="I836" s="18"/>
      <c r="J836" s="2"/>
      <c r="K836" s="2"/>
      <c r="L836" s="18"/>
      <c r="M836" s="2"/>
      <c r="N836" s="2"/>
    </row>
    <row r="837" spans="1:14">
      <c r="A837" s="27" t="s">
        <v>344</v>
      </c>
      <c r="B837" s="27" t="s">
        <v>15</v>
      </c>
      <c r="C837" s="27">
        <v>45</v>
      </c>
      <c r="D837" s="32">
        <v>280</v>
      </c>
      <c r="E837" s="32">
        <f t="shared" si="10"/>
        <v>12600</v>
      </c>
      <c r="F837" s="18"/>
      <c r="G837" s="2"/>
      <c r="H837" s="16">
        <f>D837*G837</f>
        <v>0</v>
      </c>
      <c r="I837" s="18"/>
      <c r="J837" s="2"/>
      <c r="K837" s="16">
        <f>D837*J837</f>
        <v>0</v>
      </c>
      <c r="L837" s="18"/>
      <c r="M837" s="2">
        <f>G837+J837</f>
        <v>0</v>
      </c>
      <c r="N837" s="16">
        <f>D837*M837</f>
        <v>0</v>
      </c>
    </row>
    <row r="838" spans="1:14">
      <c r="A838" s="27"/>
      <c r="B838" s="27"/>
      <c r="C838" s="27"/>
      <c r="D838" s="32"/>
      <c r="E838" s="32"/>
      <c r="F838" s="18"/>
      <c r="G838" s="2"/>
      <c r="H838" s="2"/>
      <c r="I838" s="18"/>
      <c r="J838" s="2"/>
      <c r="K838" s="2"/>
      <c r="L838" s="18"/>
      <c r="M838" s="2"/>
      <c r="N838" s="2"/>
    </row>
    <row r="839" spans="1:14">
      <c r="A839" s="27" t="s">
        <v>345</v>
      </c>
      <c r="B839" s="27" t="s">
        <v>15</v>
      </c>
      <c r="C839" s="27">
        <v>458</v>
      </c>
      <c r="D839" s="32">
        <v>340</v>
      </c>
      <c r="E839" s="32">
        <f t="shared" si="10"/>
        <v>155720</v>
      </c>
      <c r="F839" s="18"/>
      <c r="G839" s="2"/>
      <c r="H839" s="16">
        <f>D839*G839</f>
        <v>0</v>
      </c>
      <c r="I839" s="18"/>
      <c r="J839" s="2"/>
      <c r="K839" s="16">
        <f>D839*J839</f>
        <v>0</v>
      </c>
      <c r="L839" s="18"/>
      <c r="M839" s="2">
        <f>G839+J839</f>
        <v>0</v>
      </c>
      <c r="N839" s="16">
        <f>D839*M839</f>
        <v>0</v>
      </c>
    </row>
    <row r="840" spans="1:14">
      <c r="A840" s="27"/>
      <c r="B840" s="27"/>
      <c r="C840" s="27"/>
      <c r="D840" s="32"/>
      <c r="E840" s="32"/>
      <c r="F840" s="18"/>
      <c r="G840" s="2"/>
      <c r="H840" s="2"/>
      <c r="I840" s="18"/>
      <c r="J840" s="2"/>
      <c r="K840" s="2"/>
      <c r="L840" s="18"/>
      <c r="M840" s="2"/>
      <c r="N840" s="2"/>
    </row>
    <row r="841" spans="1:14">
      <c r="A841" s="27" t="s">
        <v>346</v>
      </c>
      <c r="B841" s="27" t="s">
        <v>32</v>
      </c>
      <c r="C841" s="27">
        <v>207</v>
      </c>
      <c r="D841" s="32">
        <v>35</v>
      </c>
      <c r="E841" s="32">
        <f t="shared" si="10"/>
        <v>7245</v>
      </c>
      <c r="F841" s="18"/>
      <c r="G841" s="2"/>
      <c r="H841" s="16">
        <f>D841*G841</f>
        <v>0</v>
      </c>
      <c r="I841" s="18"/>
      <c r="J841" s="2"/>
      <c r="K841" s="16">
        <f>D841*J841</f>
        <v>0</v>
      </c>
      <c r="L841" s="18"/>
      <c r="M841" s="2">
        <f>G841+J841</f>
        <v>0</v>
      </c>
      <c r="N841" s="16">
        <f>D841*M841</f>
        <v>0</v>
      </c>
    </row>
    <row r="842" spans="1:14">
      <c r="A842" s="27"/>
      <c r="B842" s="27"/>
      <c r="C842" s="27"/>
      <c r="D842" s="32"/>
      <c r="E842" s="32"/>
      <c r="F842" s="18"/>
      <c r="G842" s="2"/>
      <c r="H842" s="2"/>
      <c r="I842" s="18"/>
      <c r="J842" s="2"/>
      <c r="K842" s="2"/>
      <c r="L842" s="18"/>
      <c r="M842" s="2"/>
      <c r="N842" s="2"/>
    </row>
    <row r="843" spans="1:14">
      <c r="A843" s="27" t="s">
        <v>347</v>
      </c>
      <c r="B843" s="27"/>
      <c r="C843" s="27"/>
      <c r="D843" s="32"/>
      <c r="E843" s="32"/>
      <c r="F843" s="18"/>
      <c r="G843" s="2"/>
      <c r="H843" s="2"/>
      <c r="I843" s="18"/>
      <c r="J843" s="2"/>
      <c r="K843" s="2"/>
      <c r="L843" s="18"/>
      <c r="M843" s="2"/>
      <c r="N843" s="2"/>
    </row>
    <row r="844" spans="1:14">
      <c r="A844" s="27"/>
      <c r="B844" s="27"/>
      <c r="C844" s="27"/>
      <c r="D844" s="32"/>
      <c r="E844" s="32"/>
      <c r="F844" s="18"/>
      <c r="G844" s="2"/>
      <c r="H844" s="2"/>
      <c r="I844" s="18"/>
      <c r="J844" s="2"/>
      <c r="K844" s="2"/>
      <c r="L844" s="18"/>
      <c r="M844" s="2"/>
      <c r="N844" s="2"/>
    </row>
    <row r="845" spans="1:14">
      <c r="A845" s="27" t="s">
        <v>348</v>
      </c>
      <c r="B845" s="27"/>
      <c r="C845" s="27"/>
      <c r="D845" s="32"/>
      <c r="E845" s="32"/>
      <c r="F845" s="18"/>
      <c r="G845" s="2"/>
      <c r="H845" s="2"/>
      <c r="I845" s="18"/>
      <c r="J845" s="2"/>
      <c r="K845" s="2"/>
      <c r="L845" s="18"/>
      <c r="M845" s="2"/>
      <c r="N845" s="2"/>
    </row>
    <row r="846" spans="1:14">
      <c r="A846" s="27"/>
      <c r="B846" s="27"/>
      <c r="C846" s="27"/>
      <c r="D846" s="32"/>
      <c r="E846" s="32"/>
      <c r="F846" s="18"/>
      <c r="G846" s="2"/>
      <c r="H846" s="2"/>
      <c r="I846" s="18"/>
      <c r="J846" s="2"/>
      <c r="K846" s="2"/>
      <c r="L846" s="18"/>
      <c r="M846" s="2"/>
      <c r="N846" s="2"/>
    </row>
    <row r="847" spans="1:14" ht="46.8">
      <c r="A847" s="27" t="s">
        <v>349</v>
      </c>
      <c r="B847" s="27"/>
      <c r="C847" s="27"/>
      <c r="D847" s="32"/>
      <c r="E847" s="32"/>
      <c r="F847" s="18"/>
      <c r="G847" s="2"/>
      <c r="H847" s="2"/>
      <c r="I847" s="18"/>
      <c r="J847" s="2"/>
      <c r="K847" s="2"/>
      <c r="L847" s="18"/>
      <c r="M847" s="2"/>
      <c r="N847" s="2"/>
    </row>
    <row r="848" spans="1:14">
      <c r="A848" s="27"/>
      <c r="B848" s="27"/>
      <c r="C848" s="27"/>
      <c r="D848" s="32"/>
      <c r="E848" s="32"/>
      <c r="F848" s="18"/>
      <c r="G848" s="2"/>
      <c r="H848" s="2"/>
      <c r="I848" s="18"/>
      <c r="J848" s="2"/>
      <c r="K848" s="2"/>
      <c r="L848" s="18"/>
      <c r="M848" s="2"/>
      <c r="N848" s="2"/>
    </row>
    <row r="849" spans="1:14">
      <c r="A849" s="27" t="s">
        <v>62</v>
      </c>
      <c r="B849" s="27" t="s">
        <v>15</v>
      </c>
      <c r="C849" s="27">
        <v>131</v>
      </c>
      <c r="D849" s="32">
        <v>120</v>
      </c>
      <c r="E849" s="32">
        <f t="shared" si="10"/>
        <v>15720</v>
      </c>
      <c r="F849" s="18"/>
      <c r="G849" s="2"/>
      <c r="H849" s="16">
        <f>D849*G849</f>
        <v>0</v>
      </c>
      <c r="I849" s="18"/>
      <c r="J849" s="2"/>
      <c r="K849" s="16">
        <f>D849*J849</f>
        <v>0</v>
      </c>
      <c r="L849" s="18"/>
      <c r="M849" s="2">
        <f>G849+J849</f>
        <v>0</v>
      </c>
      <c r="N849" s="16">
        <f>D849*M849</f>
        <v>0</v>
      </c>
    </row>
    <row r="850" spans="1:14">
      <c r="A850" s="27"/>
      <c r="B850" s="27"/>
      <c r="C850" s="27"/>
      <c r="D850" s="32"/>
      <c r="E850" s="32"/>
      <c r="F850" s="18"/>
      <c r="G850" s="2"/>
      <c r="H850" s="2"/>
      <c r="I850" s="18"/>
      <c r="J850" s="2"/>
      <c r="K850" s="2"/>
      <c r="L850" s="18"/>
      <c r="M850" s="2"/>
      <c r="N850" s="2"/>
    </row>
    <row r="851" spans="1:14" ht="46.8">
      <c r="A851" s="27" t="s">
        <v>350</v>
      </c>
      <c r="B851" s="27"/>
      <c r="C851" s="27"/>
      <c r="D851" s="32"/>
      <c r="E851" s="32"/>
      <c r="F851" s="18"/>
      <c r="G851" s="2"/>
      <c r="H851" s="2"/>
      <c r="I851" s="18"/>
      <c r="J851" s="2"/>
      <c r="K851" s="2"/>
      <c r="L851" s="18"/>
      <c r="M851" s="2"/>
      <c r="N851" s="2"/>
    </row>
    <row r="852" spans="1:14">
      <c r="A852" s="27"/>
      <c r="B852" s="27"/>
      <c r="C852" s="27"/>
      <c r="D852" s="32"/>
      <c r="E852" s="32"/>
      <c r="F852" s="18"/>
      <c r="G852" s="2"/>
      <c r="H852" s="2"/>
      <c r="I852" s="18"/>
      <c r="J852" s="2"/>
      <c r="K852" s="2"/>
      <c r="L852" s="18"/>
      <c r="M852" s="2"/>
      <c r="N852" s="2"/>
    </row>
    <row r="853" spans="1:14">
      <c r="A853" s="27" t="s">
        <v>351</v>
      </c>
      <c r="B853" s="27" t="s">
        <v>15</v>
      </c>
      <c r="C853" s="27">
        <v>194</v>
      </c>
      <c r="D853" s="32">
        <v>120</v>
      </c>
      <c r="E853" s="32">
        <f t="shared" si="10"/>
        <v>23280</v>
      </c>
      <c r="F853" s="18"/>
      <c r="G853" s="2"/>
      <c r="H853" s="16">
        <f>D853*G853</f>
        <v>0</v>
      </c>
      <c r="I853" s="18"/>
      <c r="J853" s="2"/>
      <c r="K853" s="16">
        <f>D853*J853</f>
        <v>0</v>
      </c>
      <c r="L853" s="18"/>
      <c r="M853" s="2">
        <f>G853+J853</f>
        <v>0</v>
      </c>
      <c r="N853" s="16">
        <f>D853*M853</f>
        <v>0</v>
      </c>
    </row>
    <row r="854" spans="1:14">
      <c r="A854" s="27"/>
      <c r="B854" s="27"/>
      <c r="C854" s="27"/>
      <c r="D854" s="32"/>
      <c r="E854" s="32"/>
      <c r="F854" s="18"/>
      <c r="G854" s="2"/>
      <c r="H854" s="2"/>
      <c r="I854" s="18"/>
      <c r="J854" s="2"/>
      <c r="K854" s="2"/>
      <c r="L854" s="18"/>
      <c r="M854" s="2"/>
      <c r="N854" s="2"/>
    </row>
    <row r="855" spans="1:14">
      <c r="A855" s="27" t="s">
        <v>352</v>
      </c>
      <c r="B855" s="27" t="s">
        <v>15</v>
      </c>
      <c r="C855" s="27">
        <v>19</v>
      </c>
      <c r="D855" s="32">
        <v>120</v>
      </c>
      <c r="E855" s="32">
        <f t="shared" si="10"/>
        <v>2280</v>
      </c>
      <c r="F855" s="18"/>
      <c r="G855" s="2"/>
      <c r="H855" s="16">
        <f>D855*G855</f>
        <v>0</v>
      </c>
      <c r="I855" s="18"/>
      <c r="J855" s="2"/>
      <c r="K855" s="16">
        <f>D855*J855</f>
        <v>0</v>
      </c>
      <c r="L855" s="18"/>
      <c r="M855" s="2">
        <f>G855+J855</f>
        <v>0</v>
      </c>
      <c r="N855" s="16">
        <f>D855*M855</f>
        <v>0</v>
      </c>
    </row>
    <row r="856" spans="1:14">
      <c r="A856" s="27"/>
      <c r="B856" s="27"/>
      <c r="C856" s="27"/>
      <c r="D856" s="32"/>
      <c r="E856" s="32"/>
      <c r="F856" s="18"/>
      <c r="G856" s="2"/>
      <c r="H856" s="2"/>
      <c r="I856" s="18"/>
      <c r="J856" s="2"/>
      <c r="K856" s="2"/>
      <c r="L856" s="18"/>
      <c r="M856" s="2"/>
      <c r="N856" s="2"/>
    </row>
    <row r="857" spans="1:14">
      <c r="A857" s="27" t="s">
        <v>353</v>
      </c>
      <c r="B857" s="27" t="s">
        <v>15</v>
      </c>
      <c r="C857" s="27">
        <v>14</v>
      </c>
      <c r="D857" s="32">
        <v>120</v>
      </c>
      <c r="E857" s="32">
        <f t="shared" si="10"/>
        <v>1680</v>
      </c>
      <c r="F857" s="18"/>
      <c r="G857" s="2"/>
      <c r="H857" s="16">
        <f>D857*G857</f>
        <v>0</v>
      </c>
      <c r="I857" s="18"/>
      <c r="J857" s="2"/>
      <c r="K857" s="16">
        <f>D857*J857</f>
        <v>0</v>
      </c>
      <c r="L857" s="18"/>
      <c r="M857" s="2">
        <f>G857+J857</f>
        <v>0</v>
      </c>
      <c r="N857" s="16">
        <f>D857*M857</f>
        <v>0</v>
      </c>
    </row>
    <row r="858" spans="1:14">
      <c r="A858" s="27"/>
      <c r="B858" s="27"/>
      <c r="C858" s="27"/>
      <c r="D858" s="32"/>
      <c r="E858" s="32"/>
      <c r="F858" s="18"/>
      <c r="G858" s="2"/>
      <c r="H858" s="2"/>
      <c r="I858" s="18"/>
      <c r="J858" s="2"/>
      <c r="K858" s="2"/>
      <c r="L858" s="18"/>
      <c r="M858" s="2"/>
      <c r="N858" s="2"/>
    </row>
    <row r="859" spans="1:14">
      <c r="A859" s="27" t="s">
        <v>63</v>
      </c>
      <c r="B859" s="27" t="s">
        <v>15</v>
      </c>
      <c r="C859" s="27">
        <v>12</v>
      </c>
      <c r="D859" s="32">
        <v>120</v>
      </c>
      <c r="E859" s="32">
        <f t="shared" si="10"/>
        <v>1440</v>
      </c>
      <c r="F859" s="18"/>
      <c r="G859" s="2"/>
      <c r="H859" s="16">
        <f>D859*G859</f>
        <v>0</v>
      </c>
      <c r="I859" s="18"/>
      <c r="J859" s="2"/>
      <c r="K859" s="16">
        <f>D859*J859</f>
        <v>0</v>
      </c>
      <c r="L859" s="18"/>
      <c r="M859" s="2">
        <f>G859+J859</f>
        <v>0</v>
      </c>
      <c r="N859" s="16">
        <f>D859*M859</f>
        <v>0</v>
      </c>
    </row>
    <row r="860" spans="1:14">
      <c r="A860" s="27"/>
      <c r="B860" s="27"/>
      <c r="C860" s="27"/>
      <c r="D860" s="32"/>
      <c r="E860" s="32"/>
      <c r="F860" s="18"/>
      <c r="G860" s="2"/>
      <c r="H860" s="2"/>
      <c r="I860" s="18"/>
      <c r="J860" s="2"/>
      <c r="K860" s="2"/>
      <c r="L860" s="18"/>
      <c r="M860" s="2"/>
      <c r="N860" s="2"/>
    </row>
    <row r="861" spans="1:14">
      <c r="A861" s="27" t="s">
        <v>61</v>
      </c>
      <c r="B861" s="27"/>
      <c r="C861" s="27"/>
      <c r="D861" s="32"/>
      <c r="E861" s="32"/>
      <c r="F861" s="18"/>
      <c r="G861" s="2"/>
      <c r="H861" s="2"/>
      <c r="I861" s="18"/>
      <c r="J861" s="2"/>
      <c r="K861" s="2"/>
      <c r="L861" s="18"/>
      <c r="M861" s="2"/>
      <c r="N861" s="2"/>
    </row>
    <row r="862" spans="1:14">
      <c r="A862" s="27"/>
      <c r="B862" s="27"/>
      <c r="C862" s="27"/>
      <c r="D862" s="32"/>
      <c r="E862" s="32"/>
      <c r="F862" s="18"/>
      <c r="G862" s="2"/>
      <c r="H862" s="2"/>
      <c r="I862" s="18"/>
      <c r="J862" s="2"/>
      <c r="K862" s="2"/>
      <c r="L862" s="18"/>
      <c r="M862" s="2"/>
      <c r="N862" s="2"/>
    </row>
    <row r="863" spans="1:14">
      <c r="A863" s="27" t="s">
        <v>354</v>
      </c>
      <c r="B863" s="27"/>
      <c r="C863" s="27"/>
      <c r="D863" s="32"/>
      <c r="E863" s="32"/>
      <c r="F863" s="18"/>
      <c r="G863" s="2"/>
      <c r="H863" s="2"/>
      <c r="I863" s="18"/>
      <c r="J863" s="2"/>
      <c r="K863" s="2"/>
      <c r="L863" s="18"/>
      <c r="M863" s="2"/>
      <c r="N863" s="2"/>
    </row>
    <row r="864" spans="1:14">
      <c r="A864" s="27"/>
      <c r="B864" s="27"/>
      <c r="C864" s="27"/>
      <c r="D864" s="32"/>
      <c r="E864" s="32"/>
      <c r="F864" s="18"/>
      <c r="G864" s="2"/>
      <c r="H864" s="2"/>
      <c r="I864" s="18"/>
      <c r="J864" s="2"/>
      <c r="K864" s="2"/>
      <c r="L864" s="18"/>
      <c r="M864" s="2"/>
      <c r="N864" s="2"/>
    </row>
    <row r="865" spans="1:14">
      <c r="A865" s="27" t="s">
        <v>62</v>
      </c>
      <c r="B865" s="27" t="s">
        <v>15</v>
      </c>
      <c r="C865" s="27">
        <v>3793</v>
      </c>
      <c r="D865" s="32">
        <v>120</v>
      </c>
      <c r="E865" s="32">
        <f t="shared" ref="E865:E926" si="11">(C865*D865)</f>
        <v>455160</v>
      </c>
      <c r="F865" s="18"/>
      <c r="G865" s="2"/>
      <c r="H865" s="16">
        <f>D865*G865</f>
        <v>0</v>
      </c>
      <c r="I865" s="18"/>
      <c r="J865" s="2"/>
      <c r="K865" s="16">
        <f>D865*J865</f>
        <v>0</v>
      </c>
      <c r="L865" s="18"/>
      <c r="M865" s="2">
        <f>G865+J865</f>
        <v>0</v>
      </c>
      <c r="N865" s="16">
        <f>D865*M865</f>
        <v>0</v>
      </c>
    </row>
    <row r="866" spans="1:14">
      <c r="A866" s="27"/>
      <c r="B866" s="27"/>
      <c r="C866" s="27"/>
      <c r="D866" s="32"/>
      <c r="E866" s="32"/>
      <c r="F866" s="18"/>
      <c r="G866" s="2"/>
      <c r="H866" s="2"/>
      <c r="I866" s="18"/>
      <c r="J866" s="2"/>
      <c r="K866" s="2"/>
      <c r="L866" s="18"/>
      <c r="M866" s="2"/>
      <c r="N866" s="2"/>
    </row>
    <row r="867" spans="1:14">
      <c r="A867" s="27" t="s">
        <v>63</v>
      </c>
      <c r="B867" s="27" t="s">
        <v>15</v>
      </c>
      <c r="C867" s="27">
        <v>49</v>
      </c>
      <c r="D867" s="32">
        <v>135</v>
      </c>
      <c r="E867" s="32">
        <f t="shared" si="11"/>
        <v>6615</v>
      </c>
      <c r="F867" s="18"/>
      <c r="G867" s="2"/>
      <c r="H867" s="16">
        <f>D867*G867</f>
        <v>0</v>
      </c>
      <c r="I867" s="18"/>
      <c r="J867" s="2"/>
      <c r="K867" s="16">
        <f>D867*J867</f>
        <v>0</v>
      </c>
      <c r="L867" s="18"/>
      <c r="M867" s="2">
        <f>G867+J867</f>
        <v>0</v>
      </c>
      <c r="N867" s="16">
        <f>D867*M867</f>
        <v>0</v>
      </c>
    </row>
    <row r="868" spans="1:14">
      <c r="A868" s="27"/>
      <c r="B868" s="27"/>
      <c r="C868" s="27"/>
      <c r="D868" s="32"/>
      <c r="E868" s="32"/>
      <c r="F868" s="18"/>
      <c r="G868" s="2"/>
      <c r="H868" s="2"/>
      <c r="I868" s="18"/>
      <c r="J868" s="2"/>
      <c r="K868" s="2"/>
      <c r="L868" s="18"/>
      <c r="M868" s="2"/>
      <c r="N868" s="2"/>
    </row>
    <row r="869" spans="1:14">
      <c r="A869" s="27" t="s">
        <v>355</v>
      </c>
      <c r="B869" s="27"/>
      <c r="C869" s="27"/>
      <c r="D869" s="32"/>
      <c r="E869" s="32"/>
      <c r="F869" s="18"/>
      <c r="G869" s="2"/>
      <c r="H869" s="2"/>
      <c r="I869" s="18"/>
      <c r="J869" s="2"/>
      <c r="K869" s="2"/>
      <c r="L869" s="18"/>
      <c r="M869" s="2"/>
      <c r="N869" s="2"/>
    </row>
    <row r="870" spans="1:14">
      <c r="A870" s="27"/>
      <c r="B870" s="27"/>
      <c r="C870" s="27"/>
      <c r="D870" s="32"/>
      <c r="E870" s="32"/>
      <c r="F870" s="18"/>
      <c r="G870" s="2"/>
      <c r="H870" s="2"/>
      <c r="I870" s="18"/>
      <c r="J870" s="2"/>
      <c r="K870" s="2"/>
      <c r="L870" s="18"/>
      <c r="M870" s="2"/>
      <c r="N870" s="2"/>
    </row>
    <row r="871" spans="1:14" ht="70.2">
      <c r="A871" s="27" t="s">
        <v>356</v>
      </c>
      <c r="B871" s="27"/>
      <c r="C871" s="27"/>
      <c r="D871" s="32"/>
      <c r="E871" s="32"/>
      <c r="F871" s="18"/>
      <c r="G871" s="2"/>
      <c r="H871" s="2"/>
      <c r="I871" s="18"/>
      <c r="J871" s="2"/>
      <c r="K871" s="2"/>
      <c r="L871" s="18"/>
      <c r="M871" s="2"/>
      <c r="N871" s="2"/>
    </row>
    <row r="872" spans="1:14">
      <c r="A872" s="27"/>
      <c r="B872" s="27"/>
      <c r="C872" s="27"/>
      <c r="D872" s="32"/>
      <c r="E872" s="32"/>
      <c r="F872" s="18"/>
      <c r="G872" s="2"/>
      <c r="H872" s="2"/>
      <c r="I872" s="18"/>
      <c r="J872" s="2"/>
      <c r="K872" s="2"/>
      <c r="L872" s="18"/>
      <c r="M872" s="2"/>
      <c r="N872" s="2"/>
    </row>
    <row r="873" spans="1:14">
      <c r="A873" s="27" t="s">
        <v>62</v>
      </c>
      <c r="B873" s="27" t="s">
        <v>15</v>
      </c>
      <c r="C873" s="27">
        <v>161</v>
      </c>
      <c r="D873" s="32">
        <v>215</v>
      </c>
      <c r="E873" s="32">
        <f t="shared" si="11"/>
        <v>34615</v>
      </c>
      <c r="F873" s="18"/>
      <c r="G873" s="2"/>
      <c r="H873" s="16">
        <f>D873*G873</f>
        <v>0</v>
      </c>
      <c r="I873" s="18"/>
      <c r="J873" s="2"/>
      <c r="K873" s="16">
        <f>D873*J873</f>
        <v>0</v>
      </c>
      <c r="L873" s="18"/>
      <c r="M873" s="2">
        <f>G873+J873</f>
        <v>0</v>
      </c>
      <c r="N873" s="16">
        <f>D873*M873</f>
        <v>0</v>
      </c>
    </row>
    <row r="874" spans="1:14">
      <c r="A874" s="27"/>
      <c r="B874" s="27"/>
      <c r="C874" s="27"/>
      <c r="D874" s="32"/>
      <c r="E874" s="32"/>
      <c r="F874" s="18"/>
      <c r="G874" s="2"/>
      <c r="H874" s="2"/>
      <c r="I874" s="18"/>
      <c r="J874" s="2"/>
      <c r="K874" s="2"/>
      <c r="L874" s="18"/>
      <c r="M874" s="2"/>
      <c r="N874" s="2"/>
    </row>
    <row r="875" spans="1:14">
      <c r="A875" s="27" t="s">
        <v>357</v>
      </c>
      <c r="B875" s="27" t="s">
        <v>15</v>
      </c>
      <c r="C875" s="27">
        <v>68</v>
      </c>
      <c r="D875" s="32">
        <f>+D873</f>
        <v>215</v>
      </c>
      <c r="E875" s="32">
        <f t="shared" si="11"/>
        <v>14620</v>
      </c>
      <c r="F875" s="18"/>
      <c r="G875" s="2"/>
      <c r="H875" s="16">
        <f>D875*G875</f>
        <v>0</v>
      </c>
      <c r="I875" s="18"/>
      <c r="J875" s="2"/>
      <c r="K875" s="16">
        <f>D875*J875</f>
        <v>0</v>
      </c>
      <c r="L875" s="18"/>
      <c r="M875" s="2">
        <f>G875+J875</f>
        <v>0</v>
      </c>
      <c r="N875" s="16">
        <f>D875*M875</f>
        <v>0</v>
      </c>
    </row>
    <row r="876" spans="1:14">
      <c r="A876" s="27"/>
      <c r="B876" s="27"/>
      <c r="C876" s="27"/>
      <c r="D876" s="32"/>
      <c r="E876" s="32"/>
      <c r="F876" s="18"/>
      <c r="G876" s="2"/>
      <c r="H876" s="2"/>
      <c r="I876" s="18"/>
      <c r="J876" s="2"/>
      <c r="K876" s="2"/>
      <c r="L876" s="18"/>
      <c r="M876" s="2"/>
      <c r="N876" s="2"/>
    </row>
    <row r="877" spans="1:14">
      <c r="A877" s="27" t="s">
        <v>358</v>
      </c>
      <c r="B877" s="27" t="s">
        <v>15</v>
      </c>
      <c r="C877" s="27">
        <v>73</v>
      </c>
      <c r="D877" s="32">
        <f>+D875</f>
        <v>215</v>
      </c>
      <c r="E877" s="32">
        <f t="shared" si="11"/>
        <v>15695</v>
      </c>
      <c r="F877" s="18"/>
      <c r="G877" s="2"/>
      <c r="H877" s="16">
        <f>D877*G877</f>
        <v>0</v>
      </c>
      <c r="I877" s="18"/>
      <c r="J877" s="2"/>
      <c r="K877" s="16">
        <f>D877*J877</f>
        <v>0</v>
      </c>
      <c r="L877" s="18"/>
      <c r="M877" s="2">
        <f>G877+J877</f>
        <v>0</v>
      </c>
      <c r="N877" s="16">
        <f>D877*M877</f>
        <v>0</v>
      </c>
    </row>
    <row r="878" spans="1:14">
      <c r="A878" s="27"/>
      <c r="B878" s="27"/>
      <c r="C878" s="27"/>
      <c r="D878" s="32"/>
      <c r="E878" s="32"/>
      <c r="F878" s="18"/>
      <c r="G878" s="2"/>
      <c r="H878" s="2"/>
      <c r="I878" s="18"/>
      <c r="J878" s="2"/>
      <c r="K878" s="2"/>
      <c r="L878" s="18"/>
      <c r="M878" s="2"/>
      <c r="N878" s="2"/>
    </row>
    <row r="879" spans="1:14">
      <c r="A879" s="27" t="s">
        <v>359</v>
      </c>
      <c r="B879" s="27" t="s">
        <v>15</v>
      </c>
      <c r="C879" s="27">
        <v>34</v>
      </c>
      <c r="D879" s="32">
        <f>+D877</f>
        <v>215</v>
      </c>
      <c r="E879" s="32">
        <f t="shared" si="11"/>
        <v>7310</v>
      </c>
      <c r="F879" s="18"/>
      <c r="G879" s="2"/>
      <c r="H879" s="16">
        <f>D879*G879</f>
        <v>0</v>
      </c>
      <c r="I879" s="18"/>
      <c r="J879" s="2"/>
      <c r="K879" s="16">
        <f>D879*J879</f>
        <v>0</v>
      </c>
      <c r="L879" s="18"/>
      <c r="M879" s="2">
        <f>G879+J879</f>
        <v>0</v>
      </c>
      <c r="N879" s="16">
        <f>D879*M879</f>
        <v>0</v>
      </c>
    </row>
    <row r="880" spans="1:14">
      <c r="A880" s="27"/>
      <c r="B880" s="27"/>
      <c r="C880" s="27"/>
      <c r="D880" s="32"/>
      <c r="E880" s="32"/>
      <c r="F880" s="18"/>
      <c r="G880" s="2"/>
      <c r="H880" s="2"/>
      <c r="I880" s="18"/>
      <c r="J880" s="2"/>
      <c r="K880" s="2"/>
      <c r="L880" s="18"/>
      <c r="M880" s="2"/>
      <c r="N880" s="2"/>
    </row>
    <row r="881" spans="1:14">
      <c r="A881" s="27" t="s">
        <v>351</v>
      </c>
      <c r="B881" s="27" t="s">
        <v>15</v>
      </c>
      <c r="C881" s="27">
        <v>1013</v>
      </c>
      <c r="D881" s="32">
        <f>+D879</f>
        <v>215</v>
      </c>
      <c r="E881" s="32">
        <f t="shared" si="11"/>
        <v>217795</v>
      </c>
      <c r="F881" s="18"/>
      <c r="G881" s="2"/>
      <c r="H881" s="16">
        <f>D881*G881</f>
        <v>0</v>
      </c>
      <c r="I881" s="18"/>
      <c r="J881" s="2"/>
      <c r="K881" s="16">
        <f>D881*J881</f>
        <v>0</v>
      </c>
      <c r="L881" s="18"/>
      <c r="M881" s="2">
        <f>G881+J881</f>
        <v>0</v>
      </c>
      <c r="N881" s="16">
        <f>D881*M881</f>
        <v>0</v>
      </c>
    </row>
    <row r="882" spans="1:14">
      <c r="A882" s="27"/>
      <c r="B882" s="27"/>
      <c r="C882" s="27"/>
      <c r="D882" s="32"/>
      <c r="E882" s="32"/>
      <c r="F882" s="18"/>
      <c r="G882" s="2"/>
      <c r="H882" s="2"/>
      <c r="I882" s="18"/>
      <c r="J882" s="2"/>
      <c r="K882" s="2"/>
      <c r="L882" s="18"/>
      <c r="M882" s="2"/>
      <c r="N882" s="2"/>
    </row>
    <row r="883" spans="1:14">
      <c r="A883" s="27" t="s">
        <v>360</v>
      </c>
      <c r="B883" s="27" t="s">
        <v>15</v>
      </c>
      <c r="C883" s="27">
        <v>16</v>
      </c>
      <c r="D883" s="32">
        <f>+D881</f>
        <v>215</v>
      </c>
      <c r="E883" s="32">
        <f t="shared" si="11"/>
        <v>3440</v>
      </c>
      <c r="F883" s="18"/>
      <c r="G883" s="2"/>
      <c r="H883" s="16">
        <f>D883*G883</f>
        <v>0</v>
      </c>
      <c r="I883" s="18"/>
      <c r="J883" s="2"/>
      <c r="K883" s="16">
        <f>D883*J883</f>
        <v>0</v>
      </c>
      <c r="L883" s="18"/>
      <c r="M883" s="2">
        <f>G883+J883</f>
        <v>0</v>
      </c>
      <c r="N883" s="16">
        <f>D883*M883</f>
        <v>0</v>
      </c>
    </row>
    <row r="884" spans="1:14">
      <c r="A884" s="27"/>
      <c r="B884" s="27"/>
      <c r="C884" s="27"/>
      <c r="D884" s="32"/>
      <c r="E884" s="32"/>
      <c r="F884" s="18"/>
      <c r="G884" s="2"/>
      <c r="H884" s="2"/>
      <c r="I884" s="18"/>
      <c r="J884" s="2"/>
      <c r="K884" s="2"/>
      <c r="L884" s="18"/>
      <c r="M884" s="2"/>
      <c r="N884" s="2"/>
    </row>
    <row r="885" spans="1:14">
      <c r="A885" s="27" t="s">
        <v>63</v>
      </c>
      <c r="B885" s="27" t="s">
        <v>15</v>
      </c>
      <c r="C885" s="27">
        <v>1</v>
      </c>
      <c r="D885" s="32">
        <f>+D883</f>
        <v>215</v>
      </c>
      <c r="E885" s="32">
        <f t="shared" si="11"/>
        <v>215</v>
      </c>
      <c r="F885" s="18"/>
      <c r="G885" s="2"/>
      <c r="H885" s="16">
        <f>D885*G885</f>
        <v>0</v>
      </c>
      <c r="I885" s="18"/>
      <c r="J885" s="2"/>
      <c r="K885" s="16">
        <f>D885*J885</f>
        <v>0</v>
      </c>
      <c r="L885" s="18"/>
      <c r="M885" s="2">
        <f>G885+J885</f>
        <v>0</v>
      </c>
      <c r="N885" s="16">
        <f>D885*M885</f>
        <v>0</v>
      </c>
    </row>
    <row r="886" spans="1:14">
      <c r="A886" s="27"/>
      <c r="B886" s="27"/>
      <c r="C886" s="27"/>
      <c r="D886" s="32"/>
      <c r="E886" s="32"/>
      <c r="F886" s="18"/>
      <c r="G886" s="2"/>
      <c r="H886" s="2"/>
      <c r="I886" s="18"/>
      <c r="J886" s="2"/>
      <c r="K886" s="2"/>
      <c r="L886" s="18"/>
      <c r="M886" s="2"/>
      <c r="N886" s="2"/>
    </row>
    <row r="887" spans="1:14">
      <c r="A887" s="27" t="s">
        <v>361</v>
      </c>
      <c r="B887" s="27"/>
      <c r="C887" s="27"/>
      <c r="D887" s="32"/>
      <c r="E887" s="32"/>
      <c r="F887" s="18"/>
      <c r="G887" s="2"/>
      <c r="H887" s="2"/>
      <c r="I887" s="18"/>
      <c r="J887" s="2"/>
      <c r="K887" s="2"/>
      <c r="L887" s="18"/>
      <c r="M887" s="2"/>
      <c r="N887" s="2"/>
    </row>
    <row r="888" spans="1:14">
      <c r="A888" s="27"/>
      <c r="B888" s="27"/>
      <c r="C888" s="27"/>
      <c r="D888" s="32"/>
      <c r="E888" s="32"/>
      <c r="F888" s="18"/>
      <c r="G888" s="2"/>
      <c r="H888" s="2"/>
      <c r="I888" s="18"/>
      <c r="J888" s="2"/>
      <c r="K888" s="2"/>
      <c r="L888" s="18"/>
      <c r="M888" s="2"/>
      <c r="N888" s="2"/>
    </row>
    <row r="889" spans="1:14">
      <c r="A889" s="27" t="s">
        <v>362</v>
      </c>
      <c r="B889" s="27" t="s">
        <v>32</v>
      </c>
      <c r="C889" s="27">
        <v>40</v>
      </c>
      <c r="D889" s="32">
        <v>40</v>
      </c>
      <c r="E889" s="32">
        <f t="shared" si="11"/>
        <v>1600</v>
      </c>
      <c r="F889" s="18"/>
      <c r="G889" s="2"/>
      <c r="H889" s="16">
        <f>D889*G889</f>
        <v>0</v>
      </c>
      <c r="I889" s="18"/>
      <c r="J889" s="2"/>
      <c r="K889" s="16">
        <f>D889*J889</f>
        <v>0</v>
      </c>
      <c r="L889" s="18"/>
      <c r="M889" s="2">
        <f>G889+J889</f>
        <v>0</v>
      </c>
      <c r="N889" s="16">
        <f>D889*M889</f>
        <v>0</v>
      </c>
    </row>
    <row r="890" spans="1:14">
      <c r="A890" s="27"/>
      <c r="B890" s="27"/>
      <c r="C890" s="27"/>
      <c r="D890" s="32"/>
      <c r="E890" s="32"/>
      <c r="F890" s="18"/>
      <c r="G890" s="2"/>
      <c r="H890" s="2"/>
      <c r="I890" s="18"/>
      <c r="J890" s="2"/>
      <c r="K890" s="2"/>
      <c r="L890" s="18"/>
      <c r="M890" s="2"/>
      <c r="N890" s="2"/>
    </row>
    <row r="891" spans="1:14">
      <c r="A891" s="26" t="s">
        <v>338</v>
      </c>
      <c r="B891" s="27"/>
      <c r="C891" s="27"/>
      <c r="D891" s="32"/>
      <c r="E891" s="32"/>
      <c r="F891" s="18"/>
      <c r="G891" s="2"/>
      <c r="H891" s="2"/>
      <c r="I891" s="18"/>
      <c r="J891" s="2"/>
      <c r="K891" s="2"/>
      <c r="L891" s="18"/>
      <c r="M891" s="2"/>
      <c r="N891" s="2"/>
    </row>
    <row r="892" spans="1:14">
      <c r="A892" s="26" t="s">
        <v>59</v>
      </c>
      <c r="B892" s="27"/>
      <c r="C892" s="27"/>
      <c r="D892" s="32"/>
      <c r="E892" s="32"/>
      <c r="F892" s="18"/>
      <c r="G892" s="2"/>
      <c r="H892" s="2"/>
      <c r="I892" s="18"/>
      <c r="J892" s="2"/>
      <c r="K892" s="2"/>
      <c r="L892" s="18"/>
      <c r="M892" s="2"/>
      <c r="N892" s="2"/>
    </row>
    <row r="893" spans="1:14" s="25" customFormat="1">
      <c r="A893" s="26" t="s">
        <v>151</v>
      </c>
      <c r="B893" s="49"/>
      <c r="C893" s="49"/>
      <c r="D893" s="50"/>
      <c r="E893" s="50">
        <f>SUM(E827:E892)</f>
        <v>1148580</v>
      </c>
      <c r="F893" s="23"/>
      <c r="G893" s="5"/>
      <c r="H893" s="50">
        <f>SUM(H827:H892)</f>
        <v>0</v>
      </c>
      <c r="I893" s="23"/>
      <c r="J893" s="5"/>
      <c r="K893" s="50">
        <f>SUM(K827:K892)</f>
        <v>0</v>
      </c>
      <c r="L893" s="23"/>
      <c r="M893" s="5"/>
      <c r="N893" s="50">
        <f>SUM(N827:N892)</f>
        <v>0</v>
      </c>
    </row>
    <row r="894" spans="1:14">
      <c r="A894" s="27"/>
      <c r="B894" s="27"/>
      <c r="C894" s="27"/>
      <c r="D894" s="32"/>
      <c r="E894" s="32"/>
      <c r="F894" s="18"/>
      <c r="G894" s="2"/>
      <c r="H894" s="2"/>
      <c r="I894" s="18"/>
      <c r="J894" s="2"/>
      <c r="K894" s="2"/>
      <c r="L894" s="18"/>
      <c r="M894" s="2"/>
      <c r="N894" s="2"/>
    </row>
    <row r="895" spans="1:14" s="46" customFormat="1">
      <c r="A895" s="43"/>
      <c r="B895" s="43"/>
      <c r="C895" s="43"/>
      <c r="D895" s="44"/>
      <c r="E895" s="44"/>
      <c r="F895" s="3"/>
      <c r="G895" s="3"/>
      <c r="H895" s="3"/>
      <c r="I895" s="3"/>
      <c r="J895" s="3"/>
      <c r="K895" s="3"/>
      <c r="L895" s="3"/>
      <c r="M895" s="3"/>
      <c r="N895" s="3"/>
    </row>
    <row r="896" spans="1:14">
      <c r="A896" s="27"/>
      <c r="B896" s="27"/>
      <c r="C896" s="27"/>
      <c r="D896" s="32"/>
      <c r="E896" s="32"/>
      <c r="F896" s="18"/>
      <c r="G896" s="2"/>
      <c r="H896" s="2"/>
      <c r="I896" s="18"/>
      <c r="J896" s="2"/>
      <c r="K896" s="2"/>
      <c r="L896" s="18"/>
      <c r="M896" s="2"/>
      <c r="N896" s="2"/>
    </row>
    <row r="897" spans="1:14">
      <c r="A897" s="26" t="s">
        <v>363</v>
      </c>
      <c r="B897" s="27"/>
      <c r="C897" s="27"/>
      <c r="D897" s="32"/>
      <c r="E897" s="32"/>
      <c r="F897" s="18"/>
      <c r="G897" s="2"/>
      <c r="H897" s="2"/>
      <c r="I897" s="18"/>
      <c r="J897" s="2"/>
      <c r="K897" s="2"/>
      <c r="L897" s="18"/>
      <c r="M897" s="2"/>
      <c r="N897" s="2"/>
    </row>
    <row r="898" spans="1:14">
      <c r="A898" s="26" t="s">
        <v>64</v>
      </c>
      <c r="B898" s="27"/>
      <c r="C898" s="27"/>
      <c r="D898" s="32"/>
      <c r="E898" s="32"/>
      <c r="F898" s="18"/>
      <c r="G898" s="2"/>
      <c r="H898" s="2"/>
      <c r="I898" s="18"/>
      <c r="J898" s="2"/>
      <c r="K898" s="2"/>
      <c r="L898" s="18"/>
      <c r="M898" s="2"/>
      <c r="N898" s="2"/>
    </row>
    <row r="899" spans="1:14">
      <c r="A899" s="27"/>
      <c r="B899" s="27"/>
      <c r="C899" s="27"/>
      <c r="D899" s="32"/>
      <c r="E899" s="32"/>
      <c r="F899" s="18"/>
      <c r="G899" s="2"/>
      <c r="H899" s="2"/>
      <c r="I899" s="18"/>
      <c r="J899" s="2"/>
      <c r="K899" s="2"/>
      <c r="L899" s="18"/>
      <c r="M899" s="2"/>
      <c r="N899" s="2"/>
    </row>
    <row r="900" spans="1:14">
      <c r="A900" s="27" t="s">
        <v>65</v>
      </c>
      <c r="B900" s="27"/>
      <c r="C900" s="27"/>
      <c r="D900" s="32"/>
      <c r="E900" s="32"/>
      <c r="F900" s="18"/>
      <c r="G900" s="2"/>
      <c r="H900" s="2"/>
      <c r="I900" s="18"/>
      <c r="J900" s="2"/>
      <c r="K900" s="2"/>
      <c r="L900" s="18"/>
      <c r="M900" s="2"/>
      <c r="N900" s="2"/>
    </row>
    <row r="901" spans="1:14">
      <c r="A901" s="27"/>
      <c r="B901" s="27"/>
      <c r="C901" s="27"/>
      <c r="D901" s="32"/>
      <c r="E901" s="32"/>
      <c r="F901" s="18"/>
      <c r="G901" s="2"/>
      <c r="H901" s="2"/>
      <c r="I901" s="18"/>
      <c r="J901" s="2"/>
      <c r="K901" s="2"/>
      <c r="L901" s="18"/>
      <c r="M901" s="2"/>
      <c r="N901" s="2"/>
    </row>
    <row r="902" spans="1:14">
      <c r="A902" s="27" t="s">
        <v>364</v>
      </c>
      <c r="B902" s="27"/>
      <c r="C902" s="27"/>
      <c r="D902" s="32"/>
      <c r="E902" s="32"/>
      <c r="F902" s="18"/>
      <c r="G902" s="2"/>
      <c r="H902" s="2"/>
      <c r="I902" s="18"/>
      <c r="J902" s="2"/>
      <c r="K902" s="2"/>
      <c r="L902" s="18"/>
      <c r="M902" s="2"/>
      <c r="N902" s="2"/>
    </row>
    <row r="903" spans="1:14">
      <c r="A903" s="27"/>
      <c r="B903" s="27"/>
      <c r="C903" s="27"/>
      <c r="D903" s="32"/>
      <c r="E903" s="32"/>
      <c r="F903" s="18"/>
      <c r="G903" s="2"/>
      <c r="H903" s="2"/>
      <c r="I903" s="18"/>
      <c r="J903" s="2"/>
      <c r="K903" s="2"/>
      <c r="L903" s="18"/>
      <c r="M903" s="2"/>
      <c r="N903" s="2"/>
    </row>
    <row r="904" spans="1:14">
      <c r="A904" s="27" t="s">
        <v>365</v>
      </c>
      <c r="B904" s="27" t="s">
        <v>15</v>
      </c>
      <c r="C904" s="27">
        <v>22</v>
      </c>
      <c r="D904" s="32">
        <v>220</v>
      </c>
      <c r="E904" s="32">
        <f t="shared" si="11"/>
        <v>4840</v>
      </c>
      <c r="F904" s="18"/>
      <c r="G904" s="2"/>
      <c r="H904" s="16">
        <f>D904*G904</f>
        <v>0</v>
      </c>
      <c r="I904" s="18"/>
      <c r="J904" s="2"/>
      <c r="K904" s="16">
        <f>D904*J904</f>
        <v>0</v>
      </c>
      <c r="L904" s="18"/>
      <c r="M904" s="2">
        <f>G904+J904</f>
        <v>0</v>
      </c>
      <c r="N904" s="16">
        <f>D904*M904</f>
        <v>0</v>
      </c>
    </row>
    <row r="905" spans="1:14">
      <c r="A905" s="27"/>
      <c r="B905" s="27"/>
      <c r="C905" s="27"/>
      <c r="D905" s="32"/>
      <c r="E905" s="32"/>
      <c r="F905" s="18"/>
      <c r="G905" s="2"/>
      <c r="H905" s="2"/>
      <c r="I905" s="18"/>
      <c r="J905" s="2"/>
      <c r="K905" s="2"/>
      <c r="L905" s="18"/>
      <c r="M905" s="2"/>
      <c r="N905" s="2"/>
    </row>
    <row r="906" spans="1:14">
      <c r="A906" s="27" t="s">
        <v>66</v>
      </c>
      <c r="B906" s="27"/>
      <c r="C906" s="27"/>
      <c r="D906" s="32"/>
      <c r="E906" s="32"/>
      <c r="F906" s="18"/>
      <c r="G906" s="2"/>
      <c r="H906" s="2"/>
      <c r="I906" s="18"/>
      <c r="J906" s="2"/>
      <c r="K906" s="2"/>
      <c r="L906" s="18"/>
      <c r="M906" s="2"/>
      <c r="N906" s="2"/>
    </row>
    <row r="907" spans="1:14">
      <c r="A907" s="27"/>
      <c r="B907" s="27"/>
      <c r="C907" s="27"/>
      <c r="D907" s="32"/>
      <c r="E907" s="32"/>
      <c r="F907" s="18"/>
      <c r="G907" s="2"/>
      <c r="H907" s="2"/>
      <c r="I907" s="18"/>
      <c r="J907" s="2"/>
      <c r="K907" s="2"/>
      <c r="L907" s="18"/>
      <c r="M907" s="2"/>
      <c r="N907" s="2"/>
    </row>
    <row r="908" spans="1:14">
      <c r="A908" s="27" t="s">
        <v>366</v>
      </c>
      <c r="B908" s="27"/>
      <c r="C908" s="27"/>
      <c r="D908" s="32"/>
      <c r="E908" s="32"/>
      <c r="F908" s="18"/>
      <c r="G908" s="2"/>
      <c r="H908" s="2"/>
      <c r="I908" s="18"/>
      <c r="J908" s="2"/>
      <c r="K908" s="2"/>
      <c r="L908" s="18"/>
      <c r="M908" s="2"/>
      <c r="N908" s="2"/>
    </row>
    <row r="909" spans="1:14">
      <c r="A909" s="27"/>
      <c r="B909" s="27"/>
      <c r="C909" s="27"/>
      <c r="D909" s="32"/>
      <c r="E909" s="32"/>
      <c r="F909" s="18"/>
      <c r="G909" s="2"/>
      <c r="H909" s="2"/>
      <c r="I909" s="18"/>
      <c r="J909" s="2"/>
      <c r="K909" s="2"/>
      <c r="L909" s="18"/>
      <c r="M909" s="2"/>
      <c r="N909" s="2"/>
    </row>
    <row r="910" spans="1:14" ht="46.8">
      <c r="A910" s="27" t="s">
        <v>367</v>
      </c>
      <c r="B910" s="27"/>
      <c r="C910" s="27"/>
      <c r="D910" s="32"/>
      <c r="E910" s="32"/>
      <c r="F910" s="18"/>
      <c r="G910" s="2"/>
      <c r="H910" s="2"/>
      <c r="I910" s="18"/>
      <c r="J910" s="2"/>
      <c r="K910" s="2"/>
      <c r="L910" s="18"/>
      <c r="M910" s="2"/>
      <c r="N910" s="2"/>
    </row>
    <row r="911" spans="1:14">
      <c r="A911" s="27"/>
      <c r="B911" s="27"/>
      <c r="C911" s="27"/>
      <c r="D911" s="32"/>
      <c r="E911" s="32"/>
      <c r="F911" s="18"/>
      <c r="G911" s="2"/>
      <c r="H911" s="2"/>
      <c r="I911" s="18"/>
      <c r="J911" s="2"/>
      <c r="K911" s="2"/>
      <c r="L911" s="18"/>
      <c r="M911" s="2"/>
      <c r="N911" s="2"/>
    </row>
    <row r="912" spans="1:14">
      <c r="A912" s="27" t="s">
        <v>368</v>
      </c>
      <c r="B912" s="27" t="s">
        <v>15</v>
      </c>
      <c r="C912" s="27">
        <v>119</v>
      </c>
      <c r="D912" s="32">
        <v>255</v>
      </c>
      <c r="E912" s="32">
        <f t="shared" si="11"/>
        <v>30345</v>
      </c>
      <c r="F912" s="18"/>
      <c r="G912" s="2"/>
      <c r="H912" s="16">
        <f>D912*G912</f>
        <v>0</v>
      </c>
      <c r="I912" s="18"/>
      <c r="J912" s="2"/>
      <c r="K912" s="16">
        <f>D912*J912</f>
        <v>0</v>
      </c>
      <c r="L912" s="18"/>
      <c r="M912" s="2">
        <f>G912+J912</f>
        <v>0</v>
      </c>
      <c r="N912" s="16">
        <f>D912*M912</f>
        <v>0</v>
      </c>
    </row>
    <row r="913" spans="1:14">
      <c r="A913" s="27"/>
      <c r="B913" s="27"/>
      <c r="C913" s="27">
        <f>+C914*0.17</f>
        <v>12.24</v>
      </c>
      <c r="D913" s="32"/>
      <c r="E913" s="32"/>
      <c r="F913" s="18"/>
      <c r="G913" s="2"/>
      <c r="H913" s="2"/>
      <c r="I913" s="18"/>
      <c r="J913" s="2"/>
      <c r="K913" s="2"/>
      <c r="L913" s="18"/>
      <c r="M913" s="2"/>
      <c r="N913" s="2"/>
    </row>
    <row r="914" spans="1:14">
      <c r="A914" s="27" t="s">
        <v>369</v>
      </c>
      <c r="B914" s="27" t="s">
        <v>32</v>
      </c>
      <c r="C914" s="27">
        <v>72</v>
      </c>
      <c r="D914" s="32">
        <v>80</v>
      </c>
      <c r="E914" s="32">
        <f t="shared" si="11"/>
        <v>5760</v>
      </c>
      <c r="F914" s="18"/>
      <c r="G914" s="2"/>
      <c r="H914" s="16">
        <f>D914*G914</f>
        <v>0</v>
      </c>
      <c r="I914" s="18"/>
      <c r="J914" s="2"/>
      <c r="K914" s="16">
        <f>D914*J914</f>
        <v>0</v>
      </c>
      <c r="L914" s="18"/>
      <c r="M914" s="2">
        <f>G914+J914</f>
        <v>0</v>
      </c>
      <c r="N914" s="16">
        <f>D914*M914</f>
        <v>0</v>
      </c>
    </row>
    <row r="915" spans="1:14">
      <c r="A915" s="27"/>
      <c r="B915" s="27"/>
      <c r="C915" s="27">
        <f>+C916*0.3</f>
        <v>19.8</v>
      </c>
      <c r="D915" s="32"/>
      <c r="E915" s="32"/>
      <c r="F915" s="18"/>
      <c r="G915" s="2"/>
      <c r="H915" s="2"/>
      <c r="I915" s="18"/>
      <c r="J915" s="2"/>
      <c r="K915" s="2"/>
      <c r="L915" s="18"/>
      <c r="M915" s="2"/>
      <c r="N915" s="2"/>
    </row>
    <row r="916" spans="1:14">
      <c r="A916" s="27" t="s">
        <v>370</v>
      </c>
      <c r="B916" s="27" t="s">
        <v>32</v>
      </c>
      <c r="C916" s="27">
        <v>66</v>
      </c>
      <c r="D916" s="32">
        <v>90</v>
      </c>
      <c r="E916" s="32">
        <f t="shared" si="11"/>
        <v>5940</v>
      </c>
      <c r="F916" s="18"/>
      <c r="G916" s="2"/>
      <c r="H916" s="16">
        <f>D916*G916</f>
        <v>0</v>
      </c>
      <c r="I916" s="18"/>
      <c r="J916" s="2"/>
      <c r="K916" s="16">
        <f>D916*J916</f>
        <v>0</v>
      </c>
      <c r="L916" s="18"/>
      <c r="M916" s="2">
        <f>G916+J916</f>
        <v>0</v>
      </c>
      <c r="N916" s="16">
        <f>D916*M916</f>
        <v>0</v>
      </c>
    </row>
    <row r="917" spans="1:14">
      <c r="A917" s="27"/>
      <c r="B917" s="27"/>
      <c r="C917" s="27"/>
      <c r="D917" s="32"/>
      <c r="E917" s="32"/>
      <c r="F917" s="18"/>
      <c r="G917" s="2"/>
      <c r="H917" s="2"/>
      <c r="I917" s="18"/>
      <c r="J917" s="2"/>
      <c r="K917" s="2"/>
      <c r="L917" s="18"/>
      <c r="M917" s="2"/>
      <c r="N917" s="2"/>
    </row>
    <row r="918" spans="1:14">
      <c r="A918" s="27" t="s">
        <v>371</v>
      </c>
      <c r="B918" s="27"/>
      <c r="C918" s="27"/>
      <c r="D918" s="32"/>
      <c r="E918" s="32"/>
      <c r="F918" s="18"/>
      <c r="G918" s="2"/>
      <c r="H918" s="2"/>
      <c r="I918" s="18"/>
      <c r="J918" s="2"/>
      <c r="K918" s="2"/>
      <c r="L918" s="18"/>
      <c r="M918" s="2"/>
      <c r="N918" s="2"/>
    </row>
    <row r="919" spans="1:14">
      <c r="A919" s="27"/>
      <c r="B919" s="27"/>
      <c r="C919" s="27"/>
      <c r="D919" s="32"/>
      <c r="E919" s="32"/>
      <c r="F919" s="18"/>
      <c r="G919" s="2"/>
      <c r="H919" s="2"/>
      <c r="I919" s="18"/>
      <c r="J919" s="2"/>
      <c r="K919" s="2"/>
      <c r="L919" s="18"/>
      <c r="M919" s="2"/>
      <c r="N919" s="2"/>
    </row>
    <row r="920" spans="1:14" ht="46.8">
      <c r="A920" s="27" t="s">
        <v>367</v>
      </c>
      <c r="B920" s="27"/>
      <c r="C920" s="27"/>
      <c r="D920" s="32"/>
      <c r="E920" s="32"/>
      <c r="F920" s="18"/>
      <c r="G920" s="2"/>
      <c r="H920" s="2"/>
      <c r="I920" s="18"/>
      <c r="J920" s="2"/>
      <c r="K920" s="2"/>
      <c r="L920" s="18"/>
      <c r="M920" s="2"/>
      <c r="N920" s="2"/>
    </row>
    <row r="921" spans="1:14">
      <c r="A921" s="27"/>
      <c r="B921" s="27"/>
      <c r="C921" s="27"/>
      <c r="D921" s="32"/>
      <c r="E921" s="32"/>
      <c r="F921" s="18"/>
      <c r="G921" s="2"/>
      <c r="H921" s="2"/>
      <c r="I921" s="18"/>
      <c r="J921" s="2"/>
      <c r="K921" s="2"/>
      <c r="L921" s="18"/>
      <c r="M921" s="2"/>
      <c r="N921" s="2"/>
    </row>
    <row r="922" spans="1:14">
      <c r="A922" s="27" t="s">
        <v>372</v>
      </c>
      <c r="B922" s="27" t="s">
        <v>15</v>
      </c>
      <c r="C922" s="27">
        <v>6</v>
      </c>
      <c r="D922" s="32">
        <v>255</v>
      </c>
      <c r="E922" s="32">
        <f t="shared" si="11"/>
        <v>1530</v>
      </c>
      <c r="F922" s="18"/>
      <c r="G922" s="2"/>
      <c r="H922" s="16">
        <f>D922*G922</f>
        <v>0</v>
      </c>
      <c r="I922" s="18"/>
      <c r="J922" s="2"/>
      <c r="K922" s="16">
        <f>D922*J922</f>
        <v>0</v>
      </c>
      <c r="L922" s="18"/>
      <c r="M922" s="2">
        <f>G922+J922</f>
        <v>0</v>
      </c>
      <c r="N922" s="16">
        <f>D922*M922</f>
        <v>0</v>
      </c>
    </row>
    <row r="923" spans="1:14">
      <c r="A923" s="27"/>
      <c r="B923" s="27"/>
      <c r="C923" s="27">
        <f>+C924*0.17</f>
        <v>10.200000000000001</v>
      </c>
      <c r="D923" s="32"/>
      <c r="E923" s="32"/>
      <c r="F923" s="18"/>
      <c r="G923" s="2"/>
      <c r="H923" s="2"/>
      <c r="I923" s="18"/>
      <c r="J923" s="2"/>
      <c r="K923" s="2"/>
      <c r="L923" s="18"/>
      <c r="M923" s="2"/>
      <c r="N923" s="2"/>
    </row>
    <row r="924" spans="1:14">
      <c r="A924" s="27" t="s">
        <v>369</v>
      </c>
      <c r="B924" s="27" t="s">
        <v>32</v>
      </c>
      <c r="C924" s="27">
        <v>60</v>
      </c>
      <c r="D924" s="32">
        <v>80</v>
      </c>
      <c r="E924" s="32">
        <f t="shared" si="11"/>
        <v>4800</v>
      </c>
      <c r="F924" s="18"/>
      <c r="G924" s="2"/>
      <c r="H924" s="16">
        <f>D924*G924</f>
        <v>0</v>
      </c>
      <c r="I924" s="18"/>
      <c r="J924" s="2"/>
      <c r="K924" s="16">
        <f>D924*J924</f>
        <v>0</v>
      </c>
      <c r="L924" s="18"/>
      <c r="M924" s="2">
        <f>G924+J924</f>
        <v>0</v>
      </c>
      <c r="N924" s="16">
        <f>D924*M924</f>
        <v>0</v>
      </c>
    </row>
    <row r="925" spans="1:14">
      <c r="A925" s="27"/>
      <c r="B925" s="27"/>
      <c r="C925" s="27">
        <f>+C926*0.25</f>
        <v>13.25</v>
      </c>
      <c r="D925" s="32"/>
      <c r="E925" s="32"/>
      <c r="F925" s="18"/>
      <c r="G925" s="2"/>
      <c r="H925" s="2"/>
      <c r="I925" s="18"/>
      <c r="J925" s="2"/>
      <c r="K925" s="2"/>
      <c r="L925" s="18"/>
      <c r="M925" s="2"/>
      <c r="N925" s="2"/>
    </row>
    <row r="926" spans="1:14">
      <c r="A926" s="27" t="s">
        <v>370</v>
      </c>
      <c r="B926" s="27" t="s">
        <v>32</v>
      </c>
      <c r="C926" s="27">
        <v>53</v>
      </c>
      <c r="D926" s="32">
        <v>80</v>
      </c>
      <c r="E926" s="32">
        <f t="shared" si="11"/>
        <v>4240</v>
      </c>
      <c r="F926" s="18"/>
      <c r="G926" s="2"/>
      <c r="H926" s="16">
        <f>D926*G926</f>
        <v>0</v>
      </c>
      <c r="I926" s="18"/>
      <c r="J926" s="2"/>
      <c r="K926" s="16">
        <f>D926*J926</f>
        <v>0</v>
      </c>
      <c r="L926" s="18"/>
      <c r="M926" s="2">
        <f>G926+J926</f>
        <v>0</v>
      </c>
      <c r="N926" s="16">
        <f>D926*M926</f>
        <v>0</v>
      </c>
    </row>
    <row r="927" spans="1:14">
      <c r="A927" s="27"/>
      <c r="B927" s="27"/>
      <c r="C927" s="27">
        <f>+C928*0.115</f>
        <v>4.6000000000000005</v>
      </c>
      <c r="D927" s="32"/>
      <c r="E927" s="32"/>
      <c r="F927" s="18"/>
      <c r="G927" s="2"/>
      <c r="H927" s="2"/>
      <c r="I927" s="18"/>
      <c r="J927" s="2"/>
      <c r="K927" s="2"/>
      <c r="L927" s="18"/>
      <c r="M927" s="2"/>
      <c r="N927" s="2"/>
    </row>
    <row r="928" spans="1:14">
      <c r="A928" s="27" t="s">
        <v>373</v>
      </c>
      <c r="B928" s="27" t="s">
        <v>32</v>
      </c>
      <c r="C928" s="27">
        <v>40</v>
      </c>
      <c r="D928" s="32">
        <v>80</v>
      </c>
      <c r="E928" s="32">
        <f t="shared" ref="E928:E994" si="12">(C928*D928)</f>
        <v>3200</v>
      </c>
      <c r="F928" s="18"/>
      <c r="G928" s="2"/>
      <c r="H928" s="16">
        <f>D928*G928</f>
        <v>0</v>
      </c>
      <c r="I928" s="18"/>
      <c r="J928" s="2"/>
      <c r="K928" s="16">
        <f>D928*J928</f>
        <v>0</v>
      </c>
      <c r="L928" s="18"/>
      <c r="M928" s="2">
        <f>G928+J928</f>
        <v>0</v>
      </c>
      <c r="N928" s="16">
        <f>D928*M928</f>
        <v>0</v>
      </c>
    </row>
    <row r="929" spans="1:14">
      <c r="A929" s="27"/>
      <c r="B929" s="27"/>
      <c r="C929" s="27"/>
      <c r="D929" s="32"/>
      <c r="E929" s="32"/>
      <c r="F929" s="18"/>
      <c r="G929" s="2"/>
      <c r="H929" s="2"/>
      <c r="I929" s="18"/>
      <c r="J929" s="2"/>
      <c r="K929" s="2"/>
      <c r="L929" s="18"/>
      <c r="M929" s="2"/>
      <c r="N929" s="2"/>
    </row>
    <row r="930" spans="1:14">
      <c r="A930" s="27" t="s">
        <v>374</v>
      </c>
      <c r="B930" s="27"/>
      <c r="C930" s="27"/>
      <c r="D930" s="32"/>
      <c r="E930" s="32"/>
      <c r="F930" s="18"/>
      <c r="G930" s="2"/>
      <c r="H930" s="2"/>
      <c r="I930" s="18"/>
      <c r="J930" s="2"/>
      <c r="K930" s="2"/>
      <c r="L930" s="18"/>
      <c r="M930" s="2"/>
      <c r="N930" s="2"/>
    </row>
    <row r="931" spans="1:14">
      <c r="A931" s="27"/>
      <c r="B931" s="27"/>
      <c r="C931" s="27"/>
      <c r="D931" s="32"/>
      <c r="E931" s="32"/>
      <c r="F931" s="18"/>
      <c r="G931" s="2"/>
      <c r="H931" s="2"/>
      <c r="I931" s="18"/>
      <c r="J931" s="2"/>
      <c r="K931" s="2"/>
      <c r="L931" s="18"/>
      <c r="M931" s="2"/>
      <c r="N931" s="2"/>
    </row>
    <row r="932" spans="1:14">
      <c r="A932" s="27" t="s">
        <v>375</v>
      </c>
      <c r="B932" s="27" t="s">
        <v>32</v>
      </c>
      <c r="C932" s="27">
        <v>296</v>
      </c>
      <c r="D932" s="32">
        <v>90</v>
      </c>
      <c r="E932" s="32">
        <f t="shared" si="12"/>
        <v>26640</v>
      </c>
      <c r="F932" s="18"/>
      <c r="G932" s="2"/>
      <c r="H932" s="16">
        <f>D932*G932</f>
        <v>0</v>
      </c>
      <c r="I932" s="18"/>
      <c r="J932" s="2"/>
      <c r="K932" s="16">
        <f>D932*J932</f>
        <v>0</v>
      </c>
      <c r="L932" s="18"/>
      <c r="M932" s="2">
        <f>G932+J932</f>
        <v>0</v>
      </c>
      <c r="N932" s="16">
        <f>D932*M932</f>
        <v>0</v>
      </c>
    </row>
    <row r="933" spans="1:14">
      <c r="A933" s="27"/>
      <c r="B933" s="27"/>
      <c r="C933" s="27"/>
      <c r="D933" s="32"/>
      <c r="E933" s="32"/>
      <c r="F933" s="18"/>
      <c r="G933" s="2"/>
      <c r="H933" s="2"/>
      <c r="I933" s="18"/>
      <c r="J933" s="2"/>
      <c r="K933" s="2"/>
      <c r="L933" s="18"/>
      <c r="M933" s="2"/>
      <c r="N933" s="2"/>
    </row>
    <row r="934" spans="1:14">
      <c r="A934" s="26" t="s">
        <v>363</v>
      </c>
      <c r="B934" s="27"/>
      <c r="C934" s="27"/>
      <c r="D934" s="32"/>
      <c r="E934" s="32"/>
      <c r="F934" s="18"/>
      <c r="G934" s="2"/>
      <c r="H934" s="2"/>
      <c r="I934" s="18"/>
      <c r="J934" s="2"/>
      <c r="K934" s="2"/>
      <c r="L934" s="18"/>
      <c r="M934" s="2"/>
      <c r="N934" s="2"/>
    </row>
    <row r="935" spans="1:14">
      <c r="A935" s="26" t="s">
        <v>64</v>
      </c>
      <c r="B935" s="27"/>
      <c r="C935" s="27"/>
      <c r="D935" s="32"/>
      <c r="E935" s="32"/>
      <c r="F935" s="18"/>
      <c r="G935" s="2"/>
      <c r="H935" s="2"/>
      <c r="I935" s="18"/>
      <c r="J935" s="2"/>
      <c r="K935" s="2"/>
      <c r="L935" s="18"/>
      <c r="M935" s="2"/>
      <c r="N935" s="2"/>
    </row>
    <row r="936" spans="1:14" s="25" customFormat="1">
      <c r="A936" s="26" t="s">
        <v>151</v>
      </c>
      <c r="B936" s="49"/>
      <c r="C936" s="49"/>
      <c r="D936" s="50"/>
      <c r="E936" s="50">
        <f>SUM(E904:E935)</f>
        <v>87295</v>
      </c>
      <c r="F936" s="23"/>
      <c r="G936" s="5"/>
      <c r="H936" s="50">
        <f>SUM(H904:H935)</f>
        <v>0</v>
      </c>
      <c r="I936" s="23"/>
      <c r="J936" s="5"/>
      <c r="K936" s="50">
        <f>SUM(K904:K935)</f>
        <v>0</v>
      </c>
      <c r="L936" s="23"/>
      <c r="M936" s="5"/>
      <c r="N936" s="50">
        <f>SUM(N904:N935)</f>
        <v>0</v>
      </c>
    </row>
    <row r="937" spans="1:14">
      <c r="A937" s="26"/>
      <c r="B937" s="27"/>
      <c r="C937" s="27"/>
      <c r="D937" s="32"/>
      <c r="E937" s="32"/>
      <c r="F937" s="18"/>
      <c r="G937" s="2"/>
      <c r="H937" s="2"/>
      <c r="I937" s="18"/>
      <c r="J937" s="2"/>
      <c r="K937" s="2"/>
      <c r="L937" s="18"/>
      <c r="M937" s="2"/>
      <c r="N937" s="2"/>
    </row>
    <row r="938" spans="1:14" s="46" customFormat="1">
      <c r="A938" s="45"/>
      <c r="B938" s="43"/>
      <c r="C938" s="43"/>
      <c r="D938" s="44"/>
      <c r="E938" s="44"/>
      <c r="F938" s="3"/>
      <c r="G938" s="3"/>
      <c r="H938" s="3"/>
      <c r="I938" s="3"/>
      <c r="J938" s="3"/>
      <c r="K938" s="3"/>
      <c r="L938" s="3"/>
      <c r="M938" s="3"/>
      <c r="N938" s="3"/>
    </row>
    <row r="939" spans="1:14">
      <c r="A939" s="27"/>
      <c r="B939" s="27"/>
      <c r="C939" s="27"/>
      <c r="D939" s="32"/>
      <c r="E939" s="32"/>
      <c r="F939" s="18"/>
      <c r="G939" s="2"/>
      <c r="H939" s="2"/>
      <c r="I939" s="18"/>
      <c r="J939" s="2"/>
      <c r="K939" s="2"/>
      <c r="L939" s="18"/>
      <c r="M939" s="2"/>
      <c r="N939" s="2"/>
    </row>
    <row r="940" spans="1:14">
      <c r="A940" s="26" t="s">
        <v>376</v>
      </c>
      <c r="B940" s="27"/>
      <c r="C940" s="27"/>
      <c r="D940" s="32"/>
      <c r="E940" s="32"/>
      <c r="F940" s="18"/>
      <c r="G940" s="2"/>
      <c r="H940" s="2"/>
      <c r="I940" s="18"/>
      <c r="J940" s="2"/>
      <c r="K940" s="2"/>
      <c r="L940" s="18"/>
      <c r="M940" s="2"/>
      <c r="N940" s="2"/>
    </row>
    <row r="941" spans="1:14">
      <c r="A941" s="26" t="s">
        <v>67</v>
      </c>
      <c r="B941" s="27"/>
      <c r="C941" s="27"/>
      <c r="D941" s="32"/>
      <c r="E941" s="32"/>
      <c r="F941" s="18"/>
      <c r="G941" s="2"/>
      <c r="H941" s="2"/>
      <c r="I941" s="18"/>
      <c r="J941" s="2"/>
      <c r="K941" s="2"/>
      <c r="L941" s="18"/>
      <c r="M941" s="2"/>
      <c r="N941" s="2"/>
    </row>
    <row r="942" spans="1:14">
      <c r="A942" s="27"/>
      <c r="B942" s="27"/>
      <c r="C942" s="27"/>
      <c r="D942" s="32"/>
      <c r="E942" s="32"/>
      <c r="F942" s="18"/>
      <c r="G942" s="2"/>
      <c r="H942" s="2"/>
      <c r="I942" s="18"/>
      <c r="J942" s="2"/>
      <c r="K942" s="2"/>
      <c r="L942" s="18"/>
      <c r="M942" s="2"/>
      <c r="N942" s="2"/>
    </row>
    <row r="943" spans="1:14">
      <c r="A943" s="27" t="s">
        <v>377</v>
      </c>
      <c r="B943" s="27"/>
      <c r="C943" s="27"/>
      <c r="D943" s="32"/>
      <c r="E943" s="32"/>
      <c r="F943" s="18"/>
      <c r="G943" s="2"/>
      <c r="H943" s="2"/>
      <c r="I943" s="18"/>
      <c r="J943" s="2"/>
      <c r="K943" s="2"/>
      <c r="L943" s="18"/>
      <c r="M943" s="2"/>
      <c r="N943" s="2"/>
    </row>
    <row r="944" spans="1:14">
      <c r="A944" s="27"/>
      <c r="B944" s="27"/>
      <c r="C944" s="27"/>
      <c r="D944" s="32"/>
      <c r="E944" s="32"/>
      <c r="F944" s="18"/>
      <c r="G944" s="2"/>
      <c r="H944" s="2"/>
      <c r="I944" s="18"/>
      <c r="J944" s="2"/>
      <c r="K944" s="2"/>
      <c r="L944" s="18"/>
      <c r="M944" s="2"/>
      <c r="N944" s="2"/>
    </row>
    <row r="945" spans="1:14">
      <c r="A945" s="27" t="s">
        <v>378</v>
      </c>
      <c r="B945" s="27"/>
      <c r="C945" s="27"/>
      <c r="D945" s="32"/>
      <c r="E945" s="32"/>
      <c r="F945" s="18"/>
      <c r="G945" s="2"/>
      <c r="H945" s="2"/>
      <c r="I945" s="18"/>
      <c r="J945" s="2"/>
      <c r="K945" s="2"/>
      <c r="L945" s="18"/>
      <c r="M945" s="2"/>
      <c r="N945" s="2"/>
    </row>
    <row r="946" spans="1:14">
      <c r="A946" s="27"/>
      <c r="B946" s="27"/>
      <c r="C946" s="27"/>
      <c r="D946" s="32"/>
      <c r="E946" s="32"/>
      <c r="F946" s="18"/>
      <c r="G946" s="2"/>
      <c r="H946" s="2"/>
      <c r="I946" s="18"/>
      <c r="J946" s="2"/>
      <c r="K946" s="2"/>
      <c r="L946" s="18"/>
      <c r="M946" s="2"/>
      <c r="N946" s="2"/>
    </row>
    <row r="947" spans="1:14">
      <c r="A947" s="27" t="s">
        <v>379</v>
      </c>
      <c r="B947" s="27"/>
      <c r="C947" s="27"/>
      <c r="D947" s="32"/>
      <c r="E947" s="32"/>
      <c r="F947" s="18"/>
      <c r="G947" s="2"/>
      <c r="H947" s="2"/>
      <c r="I947" s="18"/>
      <c r="J947" s="2"/>
      <c r="K947" s="2"/>
      <c r="L947" s="18"/>
      <c r="M947" s="2"/>
      <c r="N947" s="2"/>
    </row>
    <row r="948" spans="1:14">
      <c r="A948" s="27"/>
      <c r="B948" s="27"/>
      <c r="C948" s="27"/>
      <c r="D948" s="32"/>
      <c r="E948" s="32"/>
      <c r="F948" s="18"/>
      <c r="G948" s="2"/>
      <c r="H948" s="2"/>
      <c r="I948" s="18"/>
      <c r="J948" s="2"/>
      <c r="K948" s="2"/>
      <c r="L948" s="18"/>
      <c r="M948" s="2"/>
      <c r="N948" s="2"/>
    </row>
    <row r="949" spans="1:14">
      <c r="A949" s="27" t="s">
        <v>380</v>
      </c>
      <c r="B949" s="27" t="s">
        <v>32</v>
      </c>
      <c r="C949" s="27">
        <v>296</v>
      </c>
      <c r="D949" s="32">
        <v>125</v>
      </c>
      <c r="E949" s="32">
        <f t="shared" si="12"/>
        <v>37000</v>
      </c>
      <c r="F949" s="18"/>
      <c r="G949" s="2"/>
      <c r="H949" s="16">
        <f>D949*G949</f>
        <v>0</v>
      </c>
      <c r="I949" s="18"/>
      <c r="J949" s="2"/>
      <c r="K949" s="16">
        <f>D949*J949</f>
        <v>0</v>
      </c>
      <c r="L949" s="18"/>
      <c r="M949" s="2">
        <f>G949+J949</f>
        <v>0</v>
      </c>
      <c r="N949" s="16">
        <f>D949*M949</f>
        <v>0</v>
      </c>
    </row>
    <row r="950" spans="1:14">
      <c r="A950" s="27"/>
      <c r="B950" s="27"/>
      <c r="C950" s="27"/>
      <c r="D950" s="32"/>
      <c r="E950" s="32"/>
      <c r="F950" s="18"/>
      <c r="G950" s="2"/>
      <c r="H950" s="2"/>
      <c r="I950" s="18"/>
      <c r="J950" s="2"/>
      <c r="K950" s="2"/>
      <c r="L950" s="18"/>
      <c r="M950" s="2"/>
      <c r="N950" s="2"/>
    </row>
    <row r="951" spans="1:14">
      <c r="A951" s="27" t="s">
        <v>381</v>
      </c>
      <c r="B951" s="27"/>
      <c r="C951" s="27"/>
      <c r="D951" s="32"/>
      <c r="E951" s="32"/>
      <c r="F951" s="18"/>
      <c r="G951" s="2"/>
      <c r="H951" s="2"/>
      <c r="I951" s="18"/>
      <c r="J951" s="2"/>
      <c r="K951" s="2"/>
      <c r="L951" s="18"/>
      <c r="M951" s="2"/>
      <c r="N951" s="2"/>
    </row>
    <row r="952" spans="1:14">
      <c r="A952" s="27"/>
      <c r="B952" s="27"/>
      <c r="C952" s="27"/>
      <c r="D952" s="32"/>
      <c r="E952" s="32"/>
      <c r="F952" s="18"/>
      <c r="G952" s="2"/>
      <c r="H952" s="2"/>
      <c r="I952" s="18"/>
      <c r="J952" s="2"/>
      <c r="K952" s="2"/>
      <c r="L952" s="18"/>
      <c r="M952" s="2"/>
      <c r="N952" s="2"/>
    </row>
    <row r="953" spans="1:14">
      <c r="A953" s="27" t="s">
        <v>382</v>
      </c>
      <c r="B953" s="27" t="s">
        <v>22</v>
      </c>
      <c r="C953" s="27">
        <v>68</v>
      </c>
      <c r="D953" s="32">
        <v>140</v>
      </c>
      <c r="E953" s="32">
        <f t="shared" si="12"/>
        <v>9520</v>
      </c>
      <c r="F953" s="18"/>
      <c r="G953" s="2"/>
      <c r="H953" s="16">
        <f>D953*G953</f>
        <v>0</v>
      </c>
      <c r="I953" s="18"/>
      <c r="J953" s="2"/>
      <c r="K953" s="16">
        <f>D953*J953</f>
        <v>0</v>
      </c>
      <c r="L953" s="18"/>
      <c r="M953" s="2">
        <f>G953+J953</f>
        <v>0</v>
      </c>
      <c r="N953" s="16">
        <f>D953*M953</f>
        <v>0</v>
      </c>
    </row>
    <row r="954" spans="1:14">
      <c r="A954" s="27"/>
      <c r="B954" s="27"/>
      <c r="C954" s="27"/>
      <c r="D954" s="32"/>
      <c r="E954" s="32"/>
      <c r="F954" s="18"/>
      <c r="G954" s="2"/>
      <c r="H954" s="2"/>
      <c r="I954" s="18"/>
      <c r="J954" s="2"/>
      <c r="K954" s="2"/>
      <c r="L954" s="18"/>
      <c r="M954" s="2"/>
      <c r="N954" s="2"/>
    </row>
    <row r="955" spans="1:14">
      <c r="A955" s="27" t="s">
        <v>383</v>
      </c>
      <c r="B955" s="27"/>
      <c r="C955" s="27"/>
      <c r="D955" s="32"/>
      <c r="E955" s="32"/>
      <c r="F955" s="18"/>
      <c r="G955" s="2"/>
      <c r="H955" s="2"/>
      <c r="I955" s="18"/>
      <c r="J955" s="2"/>
      <c r="K955" s="2"/>
      <c r="L955" s="18"/>
      <c r="M955" s="2"/>
      <c r="N955" s="2"/>
    </row>
    <row r="956" spans="1:14">
      <c r="A956" s="27"/>
      <c r="B956" s="27"/>
      <c r="C956" s="27"/>
      <c r="D956" s="32"/>
      <c r="E956" s="32"/>
      <c r="F956" s="18"/>
      <c r="G956" s="2"/>
      <c r="H956" s="2"/>
      <c r="I956" s="18"/>
      <c r="J956" s="2"/>
      <c r="K956" s="2"/>
      <c r="L956" s="18"/>
      <c r="M956" s="2"/>
      <c r="N956" s="2"/>
    </row>
    <row r="957" spans="1:14" ht="46.8">
      <c r="A957" s="27" t="s">
        <v>384</v>
      </c>
      <c r="B957" s="27" t="s">
        <v>22</v>
      </c>
      <c r="C957" s="27">
        <v>34</v>
      </c>
      <c r="D957" s="32">
        <v>550</v>
      </c>
      <c r="E957" s="32">
        <f t="shared" si="12"/>
        <v>18700</v>
      </c>
      <c r="F957" s="18"/>
      <c r="G957" s="2"/>
      <c r="H957" s="16">
        <f>D957*G957</f>
        <v>0</v>
      </c>
      <c r="I957" s="18"/>
      <c r="J957" s="2"/>
      <c r="K957" s="16">
        <f>D957*J957</f>
        <v>0</v>
      </c>
      <c r="L957" s="18"/>
      <c r="M957" s="2">
        <f>G957+J957</f>
        <v>0</v>
      </c>
      <c r="N957" s="16">
        <f>D957*M957</f>
        <v>0</v>
      </c>
    </row>
    <row r="958" spans="1:14">
      <c r="A958" s="27"/>
      <c r="B958" s="27"/>
      <c r="C958" s="27"/>
      <c r="D958" s="32"/>
      <c r="E958" s="32"/>
      <c r="F958" s="18"/>
      <c r="G958" s="2"/>
      <c r="H958" s="2"/>
      <c r="I958" s="18"/>
      <c r="J958" s="2"/>
      <c r="K958" s="2"/>
      <c r="L958" s="18"/>
      <c r="M958" s="2"/>
      <c r="N958" s="2"/>
    </row>
    <row r="959" spans="1:14">
      <c r="A959" s="27" t="s">
        <v>68</v>
      </c>
      <c r="B959" s="27"/>
      <c r="C959" s="27"/>
      <c r="D959" s="32"/>
      <c r="E959" s="32"/>
      <c r="F959" s="18"/>
      <c r="G959" s="2"/>
      <c r="H959" s="2"/>
      <c r="I959" s="18"/>
      <c r="J959" s="2"/>
      <c r="K959" s="2"/>
      <c r="L959" s="18"/>
      <c r="M959" s="2"/>
      <c r="N959" s="2"/>
    </row>
    <row r="960" spans="1:14">
      <c r="A960" s="27"/>
      <c r="B960" s="27"/>
      <c r="C960" s="27"/>
      <c r="D960" s="32"/>
      <c r="E960" s="32"/>
      <c r="F960" s="18"/>
      <c r="G960" s="2"/>
      <c r="H960" s="2"/>
      <c r="I960" s="18"/>
      <c r="J960" s="2"/>
      <c r="K960" s="2"/>
      <c r="L960" s="18"/>
      <c r="M960" s="2"/>
      <c r="N960" s="2"/>
    </row>
    <row r="961" spans="1:14">
      <c r="A961" s="27" t="s">
        <v>385</v>
      </c>
      <c r="B961" s="27"/>
      <c r="C961" s="27"/>
      <c r="D961" s="32"/>
      <c r="E961" s="32"/>
      <c r="F961" s="18"/>
      <c r="G961" s="2"/>
      <c r="H961" s="2"/>
      <c r="I961" s="18"/>
      <c r="J961" s="2"/>
      <c r="K961" s="2"/>
      <c r="L961" s="18"/>
      <c r="M961" s="2"/>
      <c r="N961" s="2"/>
    </row>
    <row r="962" spans="1:14">
      <c r="A962" s="27"/>
      <c r="B962" s="27"/>
      <c r="C962" s="27"/>
      <c r="D962" s="32"/>
      <c r="E962" s="32"/>
      <c r="F962" s="18"/>
      <c r="G962" s="2"/>
      <c r="H962" s="2"/>
      <c r="I962" s="18"/>
      <c r="J962" s="2"/>
      <c r="K962" s="2"/>
      <c r="L962" s="18"/>
      <c r="M962" s="2"/>
      <c r="N962" s="2"/>
    </row>
    <row r="963" spans="1:14">
      <c r="A963" s="27" t="s">
        <v>386</v>
      </c>
      <c r="B963" s="27" t="s">
        <v>22</v>
      </c>
      <c r="C963" s="27">
        <v>4</v>
      </c>
      <c r="D963" s="32">
        <v>4000</v>
      </c>
      <c r="E963" s="32">
        <f t="shared" si="12"/>
        <v>16000</v>
      </c>
      <c r="F963" s="18"/>
      <c r="G963" s="2"/>
      <c r="H963" s="16">
        <f>D963*G963</f>
        <v>0</v>
      </c>
      <c r="I963" s="18"/>
      <c r="J963" s="2"/>
      <c r="K963" s="16">
        <f>D963*J963</f>
        <v>0</v>
      </c>
      <c r="L963" s="18"/>
      <c r="M963" s="2">
        <f>G963+J963</f>
        <v>0</v>
      </c>
      <c r="N963" s="16">
        <f>D963*M963</f>
        <v>0</v>
      </c>
    </row>
    <row r="964" spans="1:14">
      <c r="A964" s="27"/>
      <c r="B964" s="27"/>
      <c r="C964" s="27"/>
      <c r="D964" s="32"/>
      <c r="E964" s="32"/>
      <c r="F964" s="18"/>
      <c r="G964" s="2"/>
      <c r="H964" s="2"/>
      <c r="I964" s="18"/>
      <c r="J964" s="2"/>
      <c r="K964" s="2"/>
      <c r="L964" s="18"/>
      <c r="M964" s="2"/>
      <c r="N964" s="2"/>
    </row>
    <row r="965" spans="1:14">
      <c r="A965" s="27" t="s">
        <v>387</v>
      </c>
      <c r="B965" s="27"/>
      <c r="C965" s="27"/>
      <c r="D965" s="32"/>
      <c r="E965" s="32"/>
      <c r="F965" s="18"/>
      <c r="G965" s="2"/>
      <c r="H965" s="2"/>
      <c r="I965" s="18"/>
      <c r="J965" s="2"/>
      <c r="K965" s="2"/>
      <c r="L965" s="18"/>
      <c r="M965" s="2"/>
      <c r="N965" s="2"/>
    </row>
    <row r="966" spans="1:14">
      <c r="A966" s="27"/>
      <c r="B966" s="27"/>
      <c r="C966" s="27"/>
      <c r="D966" s="32"/>
      <c r="E966" s="32"/>
      <c r="F966" s="18"/>
      <c r="G966" s="2"/>
      <c r="H966" s="2"/>
      <c r="I966" s="18"/>
      <c r="J966" s="2"/>
      <c r="K966" s="2"/>
      <c r="L966" s="18"/>
      <c r="M966" s="2"/>
      <c r="N966" s="2"/>
    </row>
    <row r="967" spans="1:14">
      <c r="A967" s="27" t="s">
        <v>388</v>
      </c>
      <c r="B967" s="27" t="s">
        <v>22</v>
      </c>
      <c r="C967" s="27">
        <v>19</v>
      </c>
      <c r="D967" s="32">
        <v>4000</v>
      </c>
      <c r="E967" s="32">
        <f t="shared" si="12"/>
        <v>76000</v>
      </c>
      <c r="F967" s="18"/>
      <c r="G967" s="2"/>
      <c r="H967" s="16">
        <f>D967*G967</f>
        <v>0</v>
      </c>
      <c r="I967" s="18"/>
      <c r="J967" s="2"/>
      <c r="K967" s="16">
        <f>D967*J967</f>
        <v>0</v>
      </c>
      <c r="L967" s="18"/>
      <c r="M967" s="2">
        <f>G967+J967</f>
        <v>0</v>
      </c>
      <c r="N967" s="16">
        <f>D967*M967</f>
        <v>0</v>
      </c>
    </row>
    <row r="968" spans="1:14">
      <c r="A968" s="27"/>
      <c r="B968" s="27"/>
      <c r="C968" s="27"/>
      <c r="D968" s="32"/>
      <c r="E968" s="32"/>
      <c r="F968" s="18"/>
      <c r="G968" s="2"/>
      <c r="H968" s="2"/>
      <c r="I968" s="18"/>
      <c r="J968" s="2"/>
      <c r="K968" s="2"/>
      <c r="L968" s="18"/>
      <c r="M968" s="2"/>
      <c r="N968" s="2"/>
    </row>
    <row r="969" spans="1:14" ht="46.8">
      <c r="A969" s="27" t="s">
        <v>389</v>
      </c>
      <c r="B969" s="27" t="s">
        <v>22</v>
      </c>
      <c r="C969" s="27">
        <v>22</v>
      </c>
      <c r="D969" s="32">
        <v>4000</v>
      </c>
      <c r="E969" s="32">
        <f t="shared" si="12"/>
        <v>88000</v>
      </c>
      <c r="F969" s="18"/>
      <c r="G969" s="2"/>
      <c r="H969" s="16">
        <f>D969*G969</f>
        <v>0</v>
      </c>
      <c r="I969" s="18"/>
      <c r="J969" s="2"/>
      <c r="K969" s="16">
        <f>D969*J969</f>
        <v>0</v>
      </c>
      <c r="L969" s="18"/>
      <c r="M969" s="2">
        <f>G969+J969</f>
        <v>0</v>
      </c>
      <c r="N969" s="16">
        <f>D969*M969</f>
        <v>0</v>
      </c>
    </row>
    <row r="970" spans="1:14">
      <c r="A970" s="27"/>
      <c r="B970" s="27"/>
      <c r="C970" s="27"/>
      <c r="D970" s="32"/>
      <c r="E970" s="32"/>
      <c r="F970" s="18"/>
      <c r="G970" s="2"/>
      <c r="H970" s="2"/>
      <c r="I970" s="18"/>
      <c r="J970" s="2"/>
      <c r="K970" s="2"/>
      <c r="L970" s="18"/>
      <c r="M970" s="2"/>
      <c r="N970" s="2"/>
    </row>
    <row r="971" spans="1:14">
      <c r="A971" s="27" t="s">
        <v>390</v>
      </c>
      <c r="B971" s="27"/>
      <c r="C971" s="27"/>
      <c r="D971" s="32"/>
      <c r="E971" s="32"/>
      <c r="F971" s="18"/>
      <c r="G971" s="2"/>
      <c r="H971" s="2"/>
      <c r="I971" s="18"/>
      <c r="J971" s="2"/>
      <c r="K971" s="2"/>
      <c r="L971" s="18"/>
      <c r="M971" s="2"/>
      <c r="N971" s="2"/>
    </row>
    <row r="972" spans="1:14">
      <c r="A972" s="27"/>
      <c r="B972" s="27"/>
      <c r="C972" s="27"/>
      <c r="D972" s="32"/>
      <c r="E972" s="32"/>
      <c r="F972" s="18"/>
      <c r="G972" s="2"/>
      <c r="H972" s="2"/>
      <c r="I972" s="18"/>
      <c r="J972" s="2"/>
      <c r="K972" s="2"/>
      <c r="L972" s="18"/>
      <c r="M972" s="2"/>
      <c r="N972" s="2"/>
    </row>
    <row r="973" spans="1:14">
      <c r="A973" s="27" t="s">
        <v>391</v>
      </c>
      <c r="B973" s="27" t="s">
        <v>9</v>
      </c>
      <c r="C973" s="27">
        <v>1</v>
      </c>
      <c r="D973" s="37">
        <v>60000</v>
      </c>
      <c r="E973" s="32">
        <f t="shared" si="12"/>
        <v>60000</v>
      </c>
      <c r="F973" s="18"/>
      <c r="G973" s="2"/>
      <c r="H973" s="16">
        <f>D973*G973</f>
        <v>0</v>
      </c>
      <c r="I973" s="18"/>
      <c r="J973" s="2"/>
      <c r="K973" s="16">
        <f>D973*J973</f>
        <v>0</v>
      </c>
      <c r="L973" s="18"/>
      <c r="M973" s="2">
        <f>G973+J973</f>
        <v>0</v>
      </c>
      <c r="N973" s="16">
        <f>D973*M973</f>
        <v>0</v>
      </c>
    </row>
    <row r="974" spans="1:14">
      <c r="A974" s="27"/>
      <c r="B974" s="27"/>
      <c r="C974" s="27"/>
      <c r="D974" s="32"/>
      <c r="E974" s="32"/>
      <c r="F974" s="18"/>
      <c r="G974" s="2"/>
      <c r="H974" s="2"/>
      <c r="I974" s="18"/>
      <c r="J974" s="2"/>
      <c r="K974" s="2"/>
      <c r="L974" s="18"/>
      <c r="M974" s="2"/>
      <c r="N974" s="2"/>
    </row>
    <row r="975" spans="1:14">
      <c r="A975" s="27" t="s">
        <v>392</v>
      </c>
      <c r="B975" s="27" t="s">
        <v>9</v>
      </c>
      <c r="C975" s="27">
        <v>1</v>
      </c>
      <c r="D975" s="32">
        <v>85000</v>
      </c>
      <c r="E975" s="32">
        <f t="shared" si="12"/>
        <v>85000</v>
      </c>
      <c r="F975" s="18"/>
      <c r="G975" s="2"/>
      <c r="H975" s="16">
        <f>D975*G975</f>
        <v>0</v>
      </c>
      <c r="I975" s="18"/>
      <c r="J975" s="2"/>
      <c r="K975" s="16">
        <f>D975*J975</f>
        <v>0</v>
      </c>
      <c r="L975" s="18"/>
      <c r="M975" s="2">
        <f>G975+J975</f>
        <v>0</v>
      </c>
      <c r="N975" s="16">
        <f>D975*M975</f>
        <v>0</v>
      </c>
    </row>
    <row r="976" spans="1:14">
      <c r="A976" s="27"/>
      <c r="B976" s="27"/>
      <c r="C976" s="27"/>
      <c r="D976" s="32"/>
      <c r="E976" s="32"/>
      <c r="F976" s="18"/>
      <c r="G976" s="2"/>
      <c r="H976" s="2"/>
      <c r="I976" s="18"/>
      <c r="J976" s="2"/>
      <c r="K976" s="2"/>
      <c r="L976" s="18"/>
      <c r="M976" s="2"/>
      <c r="N976" s="2"/>
    </row>
    <row r="977" spans="1:14">
      <c r="A977" s="27" t="s">
        <v>393</v>
      </c>
      <c r="B977" s="27" t="s">
        <v>9</v>
      </c>
      <c r="C977" s="27">
        <v>1</v>
      </c>
      <c r="D977" s="32">
        <v>80000</v>
      </c>
      <c r="E977" s="32">
        <f t="shared" si="12"/>
        <v>80000</v>
      </c>
      <c r="F977" s="18"/>
      <c r="G977" s="2"/>
      <c r="H977" s="16">
        <f>D977*G977</f>
        <v>0</v>
      </c>
      <c r="I977" s="18"/>
      <c r="J977" s="2"/>
      <c r="K977" s="16">
        <f>D977*J977</f>
        <v>0</v>
      </c>
      <c r="L977" s="18"/>
      <c r="M977" s="2">
        <f>G977+J977</f>
        <v>0</v>
      </c>
      <c r="N977" s="16">
        <f>D977*M977</f>
        <v>0</v>
      </c>
    </row>
    <row r="978" spans="1:14">
      <c r="A978" s="27"/>
      <c r="B978" s="27"/>
      <c r="C978" s="27"/>
      <c r="D978" s="32"/>
      <c r="E978" s="32"/>
      <c r="F978" s="18"/>
      <c r="G978" s="2"/>
      <c r="H978" s="2"/>
      <c r="I978" s="18"/>
      <c r="J978" s="2"/>
      <c r="K978" s="2"/>
      <c r="L978" s="18"/>
      <c r="M978" s="2"/>
      <c r="N978" s="2"/>
    </row>
    <row r="979" spans="1:14">
      <c r="A979" s="27" t="s">
        <v>394</v>
      </c>
      <c r="B979" s="27" t="s">
        <v>9</v>
      </c>
      <c r="C979" s="27">
        <v>1</v>
      </c>
      <c r="D979" s="32">
        <v>60000</v>
      </c>
      <c r="E979" s="32">
        <f t="shared" si="12"/>
        <v>60000</v>
      </c>
      <c r="F979" s="18"/>
      <c r="G979" s="2"/>
      <c r="H979" s="16">
        <f>D979*G979</f>
        <v>0</v>
      </c>
      <c r="I979" s="18"/>
      <c r="J979" s="2"/>
      <c r="K979" s="16">
        <f>D979*J979</f>
        <v>0</v>
      </c>
      <c r="L979" s="18"/>
      <c r="M979" s="2">
        <f>G979+J979</f>
        <v>0</v>
      </c>
      <c r="N979" s="16">
        <f>D979*M979</f>
        <v>0</v>
      </c>
    </row>
    <row r="980" spans="1:14">
      <c r="A980" s="27"/>
      <c r="B980" s="27"/>
      <c r="C980" s="27"/>
      <c r="D980" s="32"/>
      <c r="E980" s="32"/>
      <c r="F980" s="18"/>
      <c r="G980" s="2"/>
      <c r="H980" s="2"/>
      <c r="I980" s="18"/>
      <c r="J980" s="2"/>
      <c r="K980" s="2"/>
      <c r="L980" s="18"/>
      <c r="M980" s="2"/>
      <c r="N980" s="2"/>
    </row>
    <row r="981" spans="1:14">
      <c r="A981" s="26" t="s">
        <v>376</v>
      </c>
      <c r="B981" s="27"/>
      <c r="C981" s="27"/>
      <c r="D981" s="32"/>
      <c r="E981" s="32"/>
      <c r="F981" s="18"/>
      <c r="G981" s="2"/>
      <c r="H981" s="2"/>
      <c r="I981" s="18"/>
      <c r="J981" s="2"/>
      <c r="K981" s="2"/>
      <c r="L981" s="18"/>
      <c r="M981" s="2"/>
      <c r="N981" s="2"/>
    </row>
    <row r="982" spans="1:14">
      <c r="A982" s="26" t="s">
        <v>67</v>
      </c>
      <c r="B982" s="27"/>
      <c r="C982" s="27"/>
      <c r="D982" s="32"/>
      <c r="E982" s="32"/>
      <c r="F982" s="18"/>
      <c r="G982" s="2"/>
      <c r="H982" s="2"/>
      <c r="I982" s="18"/>
      <c r="J982" s="2"/>
      <c r="K982" s="2"/>
      <c r="L982" s="18"/>
      <c r="M982" s="2"/>
      <c r="N982" s="2"/>
    </row>
    <row r="983" spans="1:14" s="25" customFormat="1">
      <c r="A983" s="26" t="s">
        <v>151</v>
      </c>
      <c r="B983" s="49"/>
      <c r="C983" s="49"/>
      <c r="D983" s="50"/>
      <c r="E983" s="50">
        <f>SUM(E949:E982)</f>
        <v>530220</v>
      </c>
      <c r="F983" s="23"/>
      <c r="G983" s="5"/>
      <c r="H983" s="50">
        <f>SUM(H949:H982)</f>
        <v>0</v>
      </c>
      <c r="I983" s="23"/>
      <c r="J983" s="5"/>
      <c r="K983" s="50">
        <f>SUM(K949:K982)</f>
        <v>0</v>
      </c>
      <c r="L983" s="23"/>
      <c r="M983" s="5"/>
      <c r="N983" s="50">
        <f>SUM(N949:N982)</f>
        <v>0</v>
      </c>
    </row>
    <row r="984" spans="1:14">
      <c r="A984" s="26"/>
      <c r="B984" s="27"/>
      <c r="C984" s="27"/>
      <c r="D984" s="32"/>
      <c r="E984" s="32"/>
      <c r="F984" s="18"/>
      <c r="G984" s="2"/>
      <c r="H984" s="2"/>
      <c r="I984" s="18"/>
      <c r="J984" s="2"/>
      <c r="K984" s="2"/>
      <c r="L984" s="18"/>
      <c r="M984" s="2"/>
      <c r="N984" s="2"/>
    </row>
    <row r="985" spans="1:14" s="46" customFormat="1">
      <c r="A985" s="45"/>
      <c r="B985" s="43"/>
      <c r="C985" s="43"/>
      <c r="D985" s="44"/>
      <c r="E985" s="44"/>
      <c r="F985" s="3"/>
      <c r="G985" s="3"/>
      <c r="H985" s="3"/>
      <c r="I985" s="3"/>
      <c r="J985" s="3"/>
      <c r="K985" s="3"/>
      <c r="L985" s="3"/>
      <c r="M985" s="3"/>
      <c r="N985" s="3"/>
    </row>
    <row r="986" spans="1:14">
      <c r="A986" s="27"/>
      <c r="B986" s="27"/>
      <c r="C986" s="27"/>
      <c r="D986" s="32"/>
      <c r="E986" s="32"/>
      <c r="F986" s="18"/>
      <c r="G986" s="2"/>
      <c r="H986" s="2"/>
      <c r="I986" s="18"/>
      <c r="J986" s="2"/>
      <c r="K986" s="2"/>
      <c r="L986" s="18"/>
      <c r="M986" s="2"/>
      <c r="N986" s="2"/>
    </row>
    <row r="987" spans="1:14">
      <c r="A987" s="26" t="s">
        <v>395</v>
      </c>
      <c r="B987" s="27"/>
      <c r="C987" s="27"/>
      <c r="D987" s="32"/>
      <c r="E987" s="32"/>
      <c r="F987" s="18"/>
      <c r="G987" s="2"/>
      <c r="H987" s="2"/>
      <c r="I987" s="18"/>
      <c r="J987" s="2"/>
      <c r="K987" s="2"/>
      <c r="L987" s="18"/>
      <c r="M987" s="2"/>
      <c r="N987" s="2"/>
    </row>
    <row r="988" spans="1:14">
      <c r="A988" s="26" t="s">
        <v>70</v>
      </c>
      <c r="B988" s="27"/>
      <c r="C988" s="27"/>
      <c r="D988" s="32"/>
      <c r="E988" s="32"/>
      <c r="F988" s="18"/>
      <c r="G988" s="2"/>
      <c r="H988" s="2"/>
      <c r="I988" s="18"/>
      <c r="J988" s="2"/>
      <c r="K988" s="2"/>
      <c r="L988" s="18"/>
      <c r="M988" s="2"/>
      <c r="N988" s="2"/>
    </row>
    <row r="989" spans="1:14">
      <c r="A989" s="27"/>
      <c r="B989" s="27"/>
      <c r="C989" s="27"/>
      <c r="D989" s="32"/>
      <c r="E989" s="32"/>
      <c r="F989" s="18"/>
      <c r="G989" s="2"/>
      <c r="H989" s="2"/>
      <c r="I989" s="18"/>
      <c r="J989" s="2"/>
      <c r="K989" s="2"/>
      <c r="L989" s="18"/>
      <c r="M989" s="2"/>
      <c r="N989" s="2"/>
    </row>
    <row r="990" spans="1:14">
      <c r="A990" s="27" t="s">
        <v>396</v>
      </c>
      <c r="B990" s="27"/>
      <c r="C990" s="27"/>
      <c r="D990" s="32"/>
      <c r="E990" s="32"/>
      <c r="F990" s="18"/>
      <c r="G990" s="2"/>
      <c r="H990" s="2"/>
      <c r="I990" s="18"/>
      <c r="J990" s="2"/>
      <c r="K990" s="2"/>
      <c r="L990" s="18"/>
      <c r="M990" s="2"/>
      <c r="N990" s="2"/>
    </row>
    <row r="991" spans="1:14">
      <c r="A991" s="27"/>
      <c r="B991" s="27"/>
      <c r="C991" s="27"/>
      <c r="D991" s="32"/>
      <c r="E991" s="32"/>
      <c r="F991" s="18"/>
      <c r="G991" s="2"/>
      <c r="H991" s="2"/>
      <c r="I991" s="18"/>
      <c r="J991" s="2"/>
      <c r="K991" s="2"/>
      <c r="L991" s="18"/>
      <c r="M991" s="2"/>
      <c r="N991" s="2"/>
    </row>
    <row r="992" spans="1:14" ht="70.2">
      <c r="A992" s="27" t="s">
        <v>397</v>
      </c>
      <c r="B992" s="27"/>
      <c r="C992" s="27"/>
      <c r="D992" s="32"/>
      <c r="E992" s="32"/>
      <c r="F992" s="18"/>
      <c r="G992" s="2"/>
      <c r="H992" s="2"/>
      <c r="I992" s="18"/>
      <c r="J992" s="2"/>
      <c r="K992" s="2"/>
      <c r="L992" s="18"/>
      <c r="M992" s="2"/>
      <c r="N992" s="2"/>
    </row>
    <row r="993" spans="1:14">
      <c r="A993" s="27"/>
      <c r="B993" s="27"/>
      <c r="C993" s="27"/>
      <c r="D993" s="32"/>
      <c r="E993" s="32"/>
      <c r="F993" s="18"/>
      <c r="G993" s="2"/>
      <c r="H993" s="2"/>
      <c r="I993" s="18"/>
      <c r="J993" s="2"/>
      <c r="K993" s="2"/>
      <c r="L993" s="18"/>
      <c r="M993" s="2"/>
      <c r="N993" s="2"/>
    </row>
    <row r="994" spans="1:14">
      <c r="A994" s="27" t="s">
        <v>398</v>
      </c>
      <c r="B994" s="27" t="s">
        <v>22</v>
      </c>
      <c r="C994" s="27">
        <v>19</v>
      </c>
      <c r="D994" s="32">
        <v>850</v>
      </c>
      <c r="E994" s="32">
        <f t="shared" si="12"/>
        <v>16150</v>
      </c>
      <c r="F994" s="18"/>
      <c r="G994" s="2"/>
      <c r="H994" s="16">
        <f>D994*G994</f>
        <v>0</v>
      </c>
      <c r="I994" s="18"/>
      <c r="J994" s="2"/>
      <c r="K994" s="16">
        <f>D994*J994</f>
        <v>0</v>
      </c>
      <c r="L994" s="18"/>
      <c r="M994" s="2">
        <f>G994+J994</f>
        <v>0</v>
      </c>
      <c r="N994" s="16">
        <f>D994*M994</f>
        <v>0</v>
      </c>
    </row>
    <row r="995" spans="1:14">
      <c r="A995" s="27"/>
      <c r="B995" s="27"/>
      <c r="C995" s="27"/>
      <c r="D995" s="32"/>
      <c r="E995" s="32"/>
      <c r="F995" s="18"/>
      <c r="G995" s="2"/>
      <c r="H995" s="2"/>
      <c r="I995" s="18"/>
      <c r="J995" s="2"/>
      <c r="K995" s="2"/>
      <c r="L995" s="18"/>
      <c r="M995" s="2"/>
      <c r="N995" s="2"/>
    </row>
    <row r="996" spans="1:14">
      <c r="A996" s="26" t="s">
        <v>395</v>
      </c>
      <c r="B996" s="27"/>
      <c r="C996" s="27"/>
      <c r="D996" s="32"/>
      <c r="E996" s="32"/>
      <c r="F996" s="18"/>
      <c r="G996" s="2"/>
      <c r="H996" s="2"/>
      <c r="I996" s="18"/>
      <c r="J996" s="2"/>
      <c r="K996" s="2"/>
      <c r="L996" s="18"/>
      <c r="M996" s="2"/>
      <c r="N996" s="2"/>
    </row>
    <row r="997" spans="1:14">
      <c r="A997" s="26" t="s">
        <v>70</v>
      </c>
      <c r="B997" s="27"/>
      <c r="C997" s="27"/>
      <c r="D997" s="32"/>
      <c r="E997" s="32"/>
      <c r="F997" s="18"/>
      <c r="G997" s="2"/>
      <c r="H997" s="2"/>
      <c r="I997" s="18"/>
      <c r="J997" s="2"/>
      <c r="K997" s="2"/>
      <c r="L997" s="18"/>
      <c r="M997" s="2"/>
      <c r="N997" s="2"/>
    </row>
    <row r="998" spans="1:14" s="25" customFormat="1">
      <c r="A998" s="26" t="s">
        <v>151</v>
      </c>
      <c r="B998" s="49"/>
      <c r="C998" s="49"/>
      <c r="D998" s="50"/>
      <c r="E998" s="50">
        <f>SUM(E994:E997)</f>
        <v>16150</v>
      </c>
      <c r="F998" s="23"/>
      <c r="G998" s="5"/>
      <c r="H998" s="50">
        <f>SUM(H994:H997)</f>
        <v>0</v>
      </c>
      <c r="I998" s="23"/>
      <c r="J998" s="5"/>
      <c r="K998" s="50">
        <f>SUM(K994:K997)</f>
        <v>0</v>
      </c>
      <c r="L998" s="23"/>
      <c r="M998" s="5"/>
      <c r="N998" s="50">
        <f>SUM(N994:N997)</f>
        <v>0</v>
      </c>
    </row>
    <row r="999" spans="1:14">
      <c r="A999" s="26"/>
      <c r="B999" s="27"/>
      <c r="C999" s="27"/>
      <c r="D999" s="32"/>
      <c r="E999" s="32"/>
      <c r="F999" s="18"/>
      <c r="G999" s="2"/>
      <c r="H999" s="2"/>
      <c r="I999" s="18"/>
      <c r="J999" s="2"/>
      <c r="K999" s="2"/>
      <c r="L999" s="18"/>
      <c r="M999" s="2"/>
      <c r="N999" s="2"/>
    </row>
    <row r="1000" spans="1:14" s="46" customFormat="1">
      <c r="A1000" s="45"/>
      <c r="B1000" s="43"/>
      <c r="C1000" s="43"/>
      <c r="D1000" s="44"/>
      <c r="E1000" s="44"/>
      <c r="F1000" s="3"/>
      <c r="G1000" s="3"/>
      <c r="H1000" s="3"/>
      <c r="I1000" s="3"/>
      <c r="J1000" s="3"/>
      <c r="K1000" s="3"/>
      <c r="L1000" s="3"/>
      <c r="M1000" s="3"/>
      <c r="N1000" s="3"/>
    </row>
    <row r="1001" spans="1:14">
      <c r="A1001" s="27"/>
      <c r="B1001" s="27"/>
      <c r="C1001" s="27"/>
      <c r="D1001" s="32"/>
      <c r="E1001" s="32"/>
      <c r="F1001" s="18"/>
      <c r="G1001" s="2"/>
      <c r="H1001" s="2"/>
      <c r="I1001" s="18"/>
      <c r="J1001" s="2"/>
      <c r="K1001" s="2"/>
      <c r="L1001" s="18"/>
      <c r="M1001" s="2"/>
      <c r="N1001" s="2"/>
    </row>
    <row r="1002" spans="1:14">
      <c r="A1002" s="26" t="s">
        <v>399</v>
      </c>
      <c r="B1002" s="27"/>
      <c r="C1002" s="27"/>
      <c r="D1002" s="32"/>
      <c r="E1002" s="32"/>
      <c r="F1002" s="18"/>
      <c r="G1002" s="2"/>
      <c r="H1002" s="2"/>
      <c r="I1002" s="18"/>
      <c r="J1002" s="2"/>
      <c r="K1002" s="2"/>
      <c r="L1002" s="18"/>
      <c r="M1002" s="2"/>
      <c r="N1002" s="2"/>
    </row>
    <row r="1003" spans="1:14">
      <c r="A1003" s="26" t="s">
        <v>71</v>
      </c>
      <c r="B1003" s="27"/>
      <c r="C1003" s="27"/>
      <c r="D1003" s="32"/>
      <c r="E1003" s="32"/>
      <c r="F1003" s="18"/>
      <c r="G1003" s="2"/>
      <c r="H1003" s="2"/>
      <c r="I1003" s="18"/>
      <c r="J1003" s="2"/>
      <c r="K1003" s="2"/>
      <c r="L1003" s="18"/>
      <c r="M1003" s="2"/>
      <c r="N1003" s="2"/>
    </row>
    <row r="1004" spans="1:14">
      <c r="A1004" s="27"/>
      <c r="B1004" s="27"/>
      <c r="C1004" s="27"/>
      <c r="D1004" s="32"/>
      <c r="E1004" s="32"/>
      <c r="F1004" s="18"/>
      <c r="G1004" s="2"/>
      <c r="H1004" s="2"/>
      <c r="I1004" s="18"/>
      <c r="J1004" s="2"/>
      <c r="K1004" s="2"/>
      <c r="L1004" s="18"/>
      <c r="M1004" s="2"/>
      <c r="N1004" s="2"/>
    </row>
    <row r="1005" spans="1:14">
      <c r="A1005" s="27" t="s">
        <v>72</v>
      </c>
      <c r="B1005" s="27"/>
      <c r="C1005" s="27"/>
      <c r="D1005" s="32"/>
      <c r="E1005" s="32"/>
      <c r="F1005" s="18"/>
      <c r="G1005" s="2"/>
      <c r="H1005" s="2"/>
      <c r="I1005" s="18"/>
      <c r="J1005" s="2"/>
      <c r="K1005" s="2"/>
      <c r="L1005" s="18"/>
      <c r="M1005" s="2"/>
      <c r="N1005" s="2"/>
    </row>
    <row r="1006" spans="1:14">
      <c r="A1006" s="27"/>
      <c r="B1006" s="27"/>
      <c r="C1006" s="27"/>
      <c r="D1006" s="32"/>
      <c r="E1006" s="32"/>
      <c r="F1006" s="18"/>
      <c r="G1006" s="2"/>
      <c r="H1006" s="2"/>
      <c r="I1006" s="18"/>
      <c r="J1006" s="2"/>
      <c r="K1006" s="2"/>
      <c r="L1006" s="18"/>
      <c r="M1006" s="2"/>
      <c r="N1006" s="2"/>
    </row>
    <row r="1007" spans="1:14">
      <c r="A1007" s="27" t="s">
        <v>73</v>
      </c>
      <c r="B1007" s="27"/>
      <c r="C1007" s="27"/>
      <c r="D1007" s="32"/>
      <c r="E1007" s="32"/>
      <c r="F1007" s="18"/>
      <c r="G1007" s="2"/>
      <c r="H1007" s="2"/>
      <c r="I1007" s="18"/>
      <c r="J1007" s="2"/>
      <c r="K1007" s="2"/>
      <c r="L1007" s="18"/>
      <c r="M1007" s="2"/>
      <c r="N1007" s="2"/>
    </row>
    <row r="1008" spans="1:14">
      <c r="A1008" s="27"/>
      <c r="B1008" s="27"/>
      <c r="C1008" s="27"/>
      <c r="D1008" s="32"/>
      <c r="E1008" s="32"/>
      <c r="F1008" s="18"/>
      <c r="G1008" s="2"/>
      <c r="H1008" s="2"/>
      <c r="I1008" s="18"/>
      <c r="J1008" s="2"/>
      <c r="K1008" s="2"/>
      <c r="L1008" s="18"/>
      <c r="M1008" s="2"/>
      <c r="N1008" s="2"/>
    </row>
    <row r="1009" spans="1:14" ht="46.8">
      <c r="A1009" s="27" t="s">
        <v>400</v>
      </c>
      <c r="B1009" s="27"/>
      <c r="C1009" s="27"/>
      <c r="D1009" s="32"/>
      <c r="E1009" s="32"/>
      <c r="F1009" s="18"/>
      <c r="G1009" s="2"/>
      <c r="H1009" s="2"/>
      <c r="I1009" s="18"/>
      <c r="J1009" s="2"/>
      <c r="K1009" s="2"/>
      <c r="L1009" s="18"/>
      <c r="M1009" s="2"/>
      <c r="N1009" s="2"/>
    </row>
    <row r="1010" spans="1:14">
      <c r="A1010" s="27"/>
      <c r="B1010" s="27"/>
      <c r="C1010" s="27"/>
      <c r="D1010" s="32"/>
      <c r="E1010" s="32"/>
      <c r="F1010" s="18"/>
      <c r="G1010" s="2"/>
      <c r="H1010" s="2"/>
      <c r="I1010" s="18"/>
      <c r="J1010" s="2"/>
      <c r="K1010" s="2"/>
      <c r="L1010" s="18"/>
      <c r="M1010" s="2"/>
      <c r="N1010" s="2"/>
    </row>
    <row r="1011" spans="1:14">
      <c r="A1011" s="27" t="s">
        <v>401</v>
      </c>
      <c r="B1011" s="27" t="s">
        <v>15</v>
      </c>
      <c r="C1011" s="27">
        <v>4177</v>
      </c>
      <c r="D1011" s="32">
        <v>85</v>
      </c>
      <c r="E1011" s="32">
        <f t="shared" ref="E1011:E1062" si="13">(C1011*D1011)</f>
        <v>355045</v>
      </c>
      <c r="F1011" s="18"/>
      <c r="G1011" s="2"/>
      <c r="H1011" s="16">
        <f>D1011*G1011</f>
        <v>0</v>
      </c>
      <c r="I1011" s="18"/>
      <c r="J1011" s="2"/>
      <c r="K1011" s="16">
        <f>D1011*J1011</f>
        <v>0</v>
      </c>
      <c r="L1011" s="18"/>
      <c r="M1011" s="2">
        <f>G1011+J1011</f>
        <v>0</v>
      </c>
      <c r="N1011" s="16">
        <f>D1011*M1011</f>
        <v>0</v>
      </c>
    </row>
    <row r="1012" spans="1:14">
      <c r="A1012" s="27"/>
      <c r="B1012" s="27"/>
      <c r="C1012" s="27"/>
      <c r="D1012" s="32"/>
      <c r="E1012" s="32"/>
      <c r="F1012" s="18"/>
      <c r="G1012" s="2"/>
      <c r="H1012" s="2"/>
      <c r="I1012" s="18"/>
      <c r="J1012" s="2"/>
      <c r="K1012" s="2"/>
      <c r="L1012" s="18"/>
      <c r="M1012" s="2"/>
      <c r="N1012" s="2"/>
    </row>
    <row r="1013" spans="1:14">
      <c r="A1013" s="27" t="s">
        <v>402</v>
      </c>
      <c r="B1013" s="27" t="s">
        <v>15</v>
      </c>
      <c r="C1013" s="27">
        <v>1063</v>
      </c>
      <c r="D1013" s="32">
        <v>95</v>
      </c>
      <c r="E1013" s="32">
        <f t="shared" si="13"/>
        <v>100985</v>
      </c>
      <c r="F1013" s="18"/>
      <c r="G1013" s="2"/>
      <c r="H1013" s="16">
        <f>D1013*G1013</f>
        <v>0</v>
      </c>
      <c r="I1013" s="18"/>
      <c r="J1013" s="2"/>
      <c r="K1013" s="16">
        <f>D1013*J1013</f>
        <v>0</v>
      </c>
      <c r="L1013" s="18"/>
      <c r="M1013" s="2">
        <f>G1013+J1013</f>
        <v>0</v>
      </c>
      <c r="N1013" s="16">
        <f>D1013*M1013</f>
        <v>0</v>
      </c>
    </row>
    <row r="1014" spans="1:14">
      <c r="A1014" s="27"/>
      <c r="B1014" s="27"/>
      <c r="C1014" s="27"/>
      <c r="D1014" s="32"/>
      <c r="E1014" s="32"/>
      <c r="F1014" s="18"/>
      <c r="G1014" s="2"/>
      <c r="H1014" s="2"/>
      <c r="I1014" s="18"/>
      <c r="J1014" s="2"/>
      <c r="K1014" s="2"/>
      <c r="L1014" s="18"/>
      <c r="M1014" s="2"/>
      <c r="N1014" s="2"/>
    </row>
    <row r="1015" spans="1:14" ht="46.8">
      <c r="A1015" s="27" t="s">
        <v>403</v>
      </c>
      <c r="B1015" s="27"/>
      <c r="C1015" s="27"/>
      <c r="D1015" s="32"/>
      <c r="E1015" s="32"/>
      <c r="F1015" s="18"/>
      <c r="G1015" s="2"/>
      <c r="H1015" s="2"/>
      <c r="I1015" s="18"/>
      <c r="J1015" s="2"/>
      <c r="K1015" s="2"/>
      <c r="L1015" s="18"/>
      <c r="M1015" s="2"/>
      <c r="N1015" s="2"/>
    </row>
    <row r="1016" spans="1:14">
      <c r="A1016" s="27"/>
      <c r="B1016" s="27"/>
      <c r="C1016" s="27"/>
      <c r="D1016" s="32"/>
      <c r="E1016" s="32"/>
      <c r="F1016" s="18"/>
      <c r="G1016" s="2"/>
      <c r="H1016" s="2"/>
      <c r="I1016" s="18"/>
      <c r="J1016" s="2"/>
      <c r="K1016" s="2"/>
      <c r="L1016" s="18"/>
      <c r="M1016" s="2"/>
      <c r="N1016" s="2"/>
    </row>
    <row r="1017" spans="1:14">
      <c r="A1017" s="27" t="s">
        <v>404</v>
      </c>
      <c r="B1017" s="27" t="s">
        <v>15</v>
      </c>
      <c r="C1017" s="27">
        <v>131</v>
      </c>
      <c r="D1017" s="32">
        <v>85</v>
      </c>
      <c r="E1017" s="32">
        <f t="shared" si="13"/>
        <v>11135</v>
      </c>
      <c r="F1017" s="18"/>
      <c r="G1017" s="2"/>
      <c r="H1017" s="16">
        <f>D1017*G1017</f>
        <v>0</v>
      </c>
      <c r="I1017" s="18"/>
      <c r="J1017" s="2"/>
      <c r="K1017" s="16">
        <f>D1017*J1017</f>
        <v>0</v>
      </c>
      <c r="L1017" s="18"/>
      <c r="M1017" s="2">
        <f>G1017+J1017</f>
        <v>0</v>
      </c>
      <c r="N1017" s="16">
        <f>D1017*M1017</f>
        <v>0</v>
      </c>
    </row>
    <row r="1018" spans="1:14">
      <c r="A1018" s="27"/>
      <c r="B1018" s="27"/>
      <c r="C1018" s="27"/>
      <c r="D1018" s="32"/>
      <c r="E1018" s="32"/>
      <c r="F1018" s="18"/>
      <c r="G1018" s="2"/>
      <c r="H1018" s="2"/>
      <c r="I1018" s="18"/>
      <c r="J1018" s="2"/>
      <c r="K1018" s="2"/>
      <c r="L1018" s="18"/>
      <c r="M1018" s="2"/>
      <c r="N1018" s="2"/>
    </row>
    <row r="1019" spans="1:14">
      <c r="A1019" s="27" t="s">
        <v>405</v>
      </c>
      <c r="B1019" s="27" t="s">
        <v>15</v>
      </c>
      <c r="C1019" s="27">
        <v>239</v>
      </c>
      <c r="D1019" s="32">
        <v>95</v>
      </c>
      <c r="E1019" s="32">
        <f t="shared" si="13"/>
        <v>22705</v>
      </c>
      <c r="F1019" s="18"/>
      <c r="G1019" s="2"/>
      <c r="H1019" s="16">
        <f>D1019*G1019</f>
        <v>0</v>
      </c>
      <c r="I1019" s="18"/>
      <c r="J1019" s="2"/>
      <c r="K1019" s="16">
        <f>D1019*J1019</f>
        <v>0</v>
      </c>
      <c r="L1019" s="18"/>
      <c r="M1019" s="2">
        <f>G1019+J1019</f>
        <v>0</v>
      </c>
      <c r="N1019" s="16">
        <f>D1019*M1019</f>
        <v>0</v>
      </c>
    </row>
    <row r="1020" spans="1:14">
      <c r="A1020" s="27"/>
      <c r="B1020" s="27"/>
      <c r="C1020" s="27"/>
      <c r="D1020" s="32"/>
      <c r="E1020" s="32"/>
      <c r="F1020" s="18"/>
      <c r="G1020" s="2"/>
      <c r="H1020" s="2"/>
      <c r="I1020" s="18"/>
      <c r="J1020" s="2"/>
      <c r="K1020" s="2"/>
      <c r="L1020" s="18"/>
      <c r="M1020" s="2"/>
      <c r="N1020" s="2"/>
    </row>
    <row r="1021" spans="1:14">
      <c r="A1021" s="27" t="s">
        <v>406</v>
      </c>
      <c r="B1021" s="27"/>
      <c r="C1021" s="27"/>
      <c r="D1021" s="32"/>
      <c r="E1021" s="32"/>
      <c r="F1021" s="18"/>
      <c r="G1021" s="2"/>
      <c r="H1021" s="2"/>
      <c r="I1021" s="18"/>
      <c r="J1021" s="2"/>
      <c r="K1021" s="2"/>
      <c r="L1021" s="18"/>
      <c r="M1021" s="2"/>
      <c r="N1021" s="2"/>
    </row>
    <row r="1022" spans="1:14">
      <c r="A1022" s="27"/>
      <c r="B1022" s="27"/>
      <c r="C1022" s="27"/>
      <c r="D1022" s="32"/>
      <c r="E1022" s="32"/>
      <c r="F1022" s="18"/>
      <c r="G1022" s="2"/>
      <c r="H1022" s="2"/>
      <c r="I1022" s="18"/>
      <c r="J1022" s="2"/>
      <c r="K1022" s="2"/>
      <c r="L1022" s="18"/>
      <c r="M1022" s="2"/>
      <c r="N1022" s="2"/>
    </row>
    <row r="1023" spans="1:14" ht="46.8">
      <c r="A1023" s="27" t="s">
        <v>403</v>
      </c>
      <c r="B1023" s="27"/>
      <c r="C1023" s="27"/>
      <c r="D1023" s="32"/>
      <c r="E1023" s="32"/>
      <c r="F1023" s="18"/>
      <c r="G1023" s="2"/>
      <c r="H1023" s="2"/>
      <c r="I1023" s="18"/>
      <c r="J1023" s="2"/>
      <c r="K1023" s="2"/>
      <c r="L1023" s="18"/>
      <c r="M1023" s="2"/>
      <c r="N1023" s="2"/>
    </row>
    <row r="1024" spans="1:14">
      <c r="A1024" s="27"/>
      <c r="B1024" s="27"/>
      <c r="C1024" s="27"/>
      <c r="D1024" s="32"/>
      <c r="E1024" s="32"/>
      <c r="F1024" s="18"/>
      <c r="G1024" s="2"/>
      <c r="H1024" s="2"/>
      <c r="I1024" s="18"/>
      <c r="J1024" s="2"/>
      <c r="K1024" s="2"/>
      <c r="L1024" s="18"/>
      <c r="M1024" s="2"/>
      <c r="N1024" s="2"/>
    </row>
    <row r="1025" spans="1:14">
      <c r="A1025" s="27" t="s">
        <v>407</v>
      </c>
      <c r="B1025" s="27" t="s">
        <v>15</v>
      </c>
      <c r="C1025" s="27">
        <v>40</v>
      </c>
      <c r="D1025" s="32">
        <v>95</v>
      </c>
      <c r="E1025" s="32">
        <f t="shared" si="13"/>
        <v>3800</v>
      </c>
      <c r="F1025" s="18"/>
      <c r="G1025" s="2"/>
      <c r="H1025" s="16">
        <f>D1025*G1025</f>
        <v>0</v>
      </c>
      <c r="I1025" s="18"/>
      <c r="J1025" s="2"/>
      <c r="K1025" s="16">
        <f>D1025*J1025</f>
        <v>0</v>
      </c>
      <c r="L1025" s="18"/>
      <c r="M1025" s="2">
        <f>G1025+J1025</f>
        <v>0</v>
      </c>
      <c r="N1025" s="16">
        <f>D1025*M1025</f>
        <v>0</v>
      </c>
    </row>
    <row r="1026" spans="1:14">
      <c r="A1026" s="27"/>
      <c r="B1026" s="27"/>
      <c r="C1026" s="27"/>
      <c r="D1026" s="32"/>
      <c r="E1026" s="32"/>
      <c r="F1026" s="18"/>
      <c r="G1026" s="2"/>
      <c r="H1026" s="2"/>
      <c r="I1026" s="18"/>
      <c r="J1026" s="2"/>
      <c r="K1026" s="2"/>
      <c r="L1026" s="18"/>
      <c r="M1026" s="2"/>
      <c r="N1026" s="2"/>
    </row>
    <row r="1027" spans="1:14">
      <c r="A1027" s="27" t="s">
        <v>408</v>
      </c>
      <c r="B1027" s="27"/>
      <c r="C1027" s="27"/>
      <c r="D1027" s="32"/>
      <c r="E1027" s="32"/>
      <c r="F1027" s="18"/>
      <c r="G1027" s="2"/>
      <c r="H1027" s="2"/>
      <c r="I1027" s="18"/>
      <c r="J1027" s="2"/>
      <c r="K1027" s="2"/>
      <c r="L1027" s="18"/>
      <c r="M1027" s="2"/>
      <c r="N1027" s="2"/>
    </row>
    <row r="1028" spans="1:14">
      <c r="A1028" s="27"/>
      <c r="B1028" s="27"/>
      <c r="C1028" s="27"/>
      <c r="D1028" s="32"/>
      <c r="E1028" s="32"/>
      <c r="F1028" s="18"/>
      <c r="G1028" s="2"/>
      <c r="H1028" s="2"/>
      <c r="I1028" s="18"/>
      <c r="J1028" s="2"/>
      <c r="K1028" s="2"/>
      <c r="L1028" s="18"/>
      <c r="M1028" s="2"/>
      <c r="N1028" s="2"/>
    </row>
    <row r="1029" spans="1:14" ht="46.8">
      <c r="A1029" s="27" t="s">
        <v>409</v>
      </c>
      <c r="B1029" s="27"/>
      <c r="C1029" s="27"/>
      <c r="D1029" s="32"/>
      <c r="E1029" s="32"/>
      <c r="F1029" s="18"/>
      <c r="G1029" s="2"/>
      <c r="H1029" s="2"/>
      <c r="I1029" s="18"/>
      <c r="J1029" s="2"/>
      <c r="K1029" s="2"/>
      <c r="L1029" s="18"/>
      <c r="M1029" s="2"/>
      <c r="N1029" s="2"/>
    </row>
    <row r="1030" spans="1:14">
      <c r="A1030" s="27"/>
      <c r="B1030" s="27"/>
      <c r="C1030" s="27"/>
      <c r="D1030" s="32"/>
      <c r="E1030" s="32"/>
      <c r="F1030" s="18"/>
      <c r="G1030" s="2"/>
      <c r="H1030" s="2"/>
      <c r="I1030" s="18"/>
      <c r="J1030" s="2"/>
      <c r="K1030" s="2"/>
      <c r="L1030" s="18"/>
      <c r="M1030" s="2"/>
      <c r="N1030" s="2"/>
    </row>
    <row r="1031" spans="1:14">
      <c r="A1031" s="27" t="s">
        <v>410</v>
      </c>
      <c r="B1031" s="27" t="s">
        <v>15</v>
      </c>
      <c r="C1031" s="27">
        <v>15</v>
      </c>
      <c r="D1031" s="32">
        <v>80</v>
      </c>
      <c r="E1031" s="32">
        <f t="shared" si="13"/>
        <v>1200</v>
      </c>
      <c r="F1031" s="18"/>
      <c r="G1031" s="2"/>
      <c r="H1031" s="16">
        <f>D1031*G1031</f>
        <v>0</v>
      </c>
      <c r="I1031" s="18"/>
      <c r="J1031" s="2"/>
      <c r="K1031" s="16">
        <f>D1031*J1031</f>
        <v>0</v>
      </c>
      <c r="L1031" s="18"/>
      <c r="M1031" s="2">
        <f>G1031+J1031</f>
        <v>0</v>
      </c>
      <c r="N1031" s="16">
        <f>D1031*M1031</f>
        <v>0</v>
      </c>
    </row>
    <row r="1032" spans="1:14">
      <c r="A1032" s="27"/>
      <c r="B1032" s="27"/>
      <c r="C1032" s="27"/>
      <c r="D1032" s="32"/>
      <c r="E1032" s="32"/>
      <c r="F1032" s="18"/>
      <c r="G1032" s="2"/>
      <c r="H1032" s="2"/>
      <c r="I1032" s="18"/>
      <c r="J1032" s="2"/>
      <c r="K1032" s="2"/>
      <c r="L1032" s="18"/>
      <c r="M1032" s="2"/>
      <c r="N1032" s="2"/>
    </row>
    <row r="1033" spans="1:14">
      <c r="A1033" s="27" t="s">
        <v>74</v>
      </c>
      <c r="B1033" s="27"/>
      <c r="C1033" s="27"/>
      <c r="D1033" s="32"/>
      <c r="E1033" s="32"/>
      <c r="F1033" s="18"/>
      <c r="G1033" s="2"/>
      <c r="H1033" s="2"/>
      <c r="I1033" s="18"/>
      <c r="J1033" s="2"/>
      <c r="K1033" s="2"/>
      <c r="L1033" s="18"/>
      <c r="M1033" s="2"/>
      <c r="N1033" s="2"/>
    </row>
    <row r="1034" spans="1:14">
      <c r="A1034" s="27"/>
      <c r="B1034" s="27"/>
      <c r="C1034" s="27"/>
      <c r="D1034" s="32"/>
      <c r="E1034" s="32"/>
      <c r="F1034" s="18"/>
      <c r="G1034" s="2"/>
      <c r="H1034" s="2"/>
      <c r="I1034" s="18"/>
      <c r="J1034" s="2"/>
      <c r="K1034" s="2"/>
      <c r="L1034" s="18"/>
      <c r="M1034" s="2"/>
      <c r="N1034" s="2"/>
    </row>
    <row r="1035" spans="1:14" ht="70.2">
      <c r="A1035" s="27" t="s">
        <v>411</v>
      </c>
      <c r="B1035" s="27"/>
      <c r="C1035" s="27"/>
      <c r="D1035" s="32"/>
      <c r="E1035" s="32"/>
      <c r="F1035" s="18"/>
      <c r="G1035" s="2"/>
      <c r="H1035" s="2"/>
      <c r="I1035" s="18"/>
      <c r="J1035" s="2"/>
      <c r="K1035" s="2"/>
      <c r="L1035" s="18"/>
      <c r="M1035" s="2"/>
      <c r="N1035" s="2"/>
    </row>
    <row r="1036" spans="1:14">
      <c r="A1036" s="27"/>
      <c r="B1036" s="27"/>
      <c r="C1036" s="27"/>
      <c r="D1036" s="32"/>
      <c r="E1036" s="32"/>
      <c r="F1036" s="18"/>
      <c r="G1036" s="2"/>
      <c r="H1036" s="2"/>
      <c r="I1036" s="18"/>
      <c r="J1036" s="2"/>
      <c r="K1036" s="2"/>
      <c r="L1036" s="18"/>
      <c r="M1036" s="2"/>
      <c r="N1036" s="2"/>
    </row>
    <row r="1037" spans="1:14">
      <c r="A1037" s="27" t="s">
        <v>412</v>
      </c>
      <c r="B1037" s="27" t="s">
        <v>15</v>
      </c>
      <c r="C1037" s="27">
        <v>177</v>
      </c>
      <c r="D1037" s="32">
        <v>100</v>
      </c>
      <c r="E1037" s="32">
        <f t="shared" si="13"/>
        <v>17700</v>
      </c>
      <c r="F1037" s="18"/>
      <c r="G1037" s="2"/>
      <c r="H1037" s="16">
        <f>D1037*G1037</f>
        <v>0</v>
      </c>
      <c r="I1037" s="18"/>
      <c r="J1037" s="2"/>
      <c r="K1037" s="16">
        <f>D1037*J1037</f>
        <v>0</v>
      </c>
      <c r="L1037" s="18"/>
      <c r="M1037" s="2">
        <f>G1037+J1037</f>
        <v>0</v>
      </c>
      <c r="N1037" s="16">
        <f>D1037*M1037</f>
        <v>0</v>
      </c>
    </row>
    <row r="1038" spans="1:14">
      <c r="A1038" s="27"/>
      <c r="B1038" s="27"/>
      <c r="C1038" s="27"/>
      <c r="D1038" s="32"/>
      <c r="E1038" s="32"/>
      <c r="F1038" s="18"/>
      <c r="G1038" s="2"/>
      <c r="H1038" s="2"/>
      <c r="I1038" s="18"/>
      <c r="J1038" s="2"/>
      <c r="K1038" s="2"/>
      <c r="L1038" s="18"/>
      <c r="M1038" s="2"/>
      <c r="N1038" s="2"/>
    </row>
    <row r="1039" spans="1:14">
      <c r="A1039" s="27" t="s">
        <v>75</v>
      </c>
      <c r="B1039" s="27"/>
      <c r="C1039" s="27"/>
      <c r="D1039" s="32"/>
      <c r="E1039" s="32"/>
      <c r="F1039" s="18"/>
      <c r="G1039" s="2"/>
      <c r="H1039" s="2"/>
      <c r="I1039" s="18"/>
      <c r="J1039" s="2"/>
      <c r="K1039" s="2"/>
      <c r="L1039" s="18"/>
      <c r="M1039" s="2"/>
      <c r="N1039" s="2"/>
    </row>
    <row r="1040" spans="1:14">
      <c r="A1040" s="27"/>
      <c r="B1040" s="27"/>
      <c r="C1040" s="27"/>
      <c r="D1040" s="32"/>
      <c r="E1040" s="32"/>
      <c r="F1040" s="18"/>
      <c r="G1040" s="2"/>
      <c r="H1040" s="2"/>
      <c r="I1040" s="18"/>
      <c r="J1040" s="2"/>
      <c r="K1040" s="2"/>
      <c r="L1040" s="18"/>
      <c r="M1040" s="2"/>
      <c r="N1040" s="2"/>
    </row>
    <row r="1041" spans="1:14" ht="93.6">
      <c r="A1041" s="27" t="s">
        <v>413</v>
      </c>
      <c r="B1041" s="27"/>
      <c r="C1041" s="27"/>
      <c r="D1041" s="32"/>
      <c r="E1041" s="32"/>
      <c r="F1041" s="18"/>
      <c r="G1041" s="2"/>
      <c r="H1041" s="2"/>
      <c r="I1041" s="18"/>
      <c r="J1041" s="2"/>
      <c r="K1041" s="2"/>
      <c r="L1041" s="18"/>
      <c r="M1041" s="2"/>
      <c r="N1041" s="2"/>
    </row>
    <row r="1042" spans="1:14">
      <c r="A1042" s="27"/>
      <c r="B1042" s="27"/>
      <c r="C1042" s="27"/>
      <c r="D1042" s="32"/>
      <c r="E1042" s="32"/>
      <c r="F1042" s="18"/>
      <c r="G1042" s="2"/>
      <c r="H1042" s="2"/>
      <c r="I1042" s="18"/>
      <c r="J1042" s="2"/>
      <c r="K1042" s="2"/>
      <c r="L1042" s="18"/>
      <c r="M1042" s="2"/>
      <c r="N1042" s="2"/>
    </row>
    <row r="1043" spans="1:14">
      <c r="A1043" s="27" t="s">
        <v>76</v>
      </c>
      <c r="B1043" s="27" t="s">
        <v>15</v>
      </c>
      <c r="C1043" s="27">
        <v>125</v>
      </c>
      <c r="D1043" s="32">
        <v>95</v>
      </c>
      <c r="E1043" s="32">
        <f t="shared" si="13"/>
        <v>11875</v>
      </c>
      <c r="F1043" s="18"/>
      <c r="G1043" s="2"/>
      <c r="H1043" s="16">
        <f>D1043*G1043</f>
        <v>0</v>
      </c>
      <c r="I1043" s="18"/>
      <c r="J1043" s="2"/>
      <c r="K1043" s="16">
        <f>D1043*J1043</f>
        <v>0</v>
      </c>
      <c r="L1043" s="18"/>
      <c r="M1043" s="2">
        <f>G1043+J1043</f>
        <v>0</v>
      </c>
      <c r="N1043" s="16">
        <f>D1043*M1043</f>
        <v>0</v>
      </c>
    </row>
    <row r="1044" spans="1:14">
      <c r="A1044" s="27"/>
      <c r="B1044" s="27"/>
      <c r="C1044" s="27"/>
      <c r="D1044" s="32"/>
      <c r="E1044" s="32"/>
      <c r="F1044" s="18"/>
      <c r="G1044" s="2"/>
      <c r="H1044" s="2"/>
      <c r="I1044" s="18"/>
      <c r="J1044" s="2"/>
      <c r="K1044" s="2"/>
      <c r="L1044" s="18"/>
      <c r="M1044" s="2"/>
      <c r="N1044" s="2"/>
    </row>
    <row r="1045" spans="1:14" ht="93.6">
      <c r="A1045" s="27" t="s">
        <v>414</v>
      </c>
      <c r="B1045" s="27"/>
      <c r="C1045" s="27"/>
      <c r="D1045" s="32"/>
      <c r="E1045" s="32"/>
      <c r="F1045" s="18"/>
      <c r="G1045" s="2"/>
      <c r="H1045" s="2"/>
      <c r="I1045" s="18"/>
      <c r="J1045" s="2"/>
      <c r="K1045" s="2"/>
      <c r="L1045" s="18"/>
      <c r="M1045" s="2"/>
      <c r="N1045" s="2"/>
    </row>
    <row r="1046" spans="1:14">
      <c r="A1046" s="27"/>
      <c r="B1046" s="27"/>
      <c r="C1046" s="27"/>
      <c r="D1046" s="32"/>
      <c r="E1046" s="32"/>
      <c r="F1046" s="18"/>
      <c r="G1046" s="2"/>
      <c r="H1046" s="2"/>
      <c r="I1046" s="18"/>
      <c r="J1046" s="2"/>
      <c r="K1046" s="2"/>
      <c r="L1046" s="18"/>
      <c r="M1046" s="2"/>
      <c r="N1046" s="2"/>
    </row>
    <row r="1047" spans="1:14">
      <c r="A1047" s="27" t="s">
        <v>76</v>
      </c>
      <c r="B1047" s="27" t="s">
        <v>15</v>
      </c>
      <c r="C1047" s="27">
        <v>241</v>
      </c>
      <c r="D1047" s="32">
        <v>95</v>
      </c>
      <c r="E1047" s="32">
        <f t="shared" si="13"/>
        <v>22895</v>
      </c>
      <c r="F1047" s="18"/>
      <c r="G1047" s="2"/>
      <c r="H1047" s="16">
        <f>D1047*G1047</f>
        <v>0</v>
      </c>
      <c r="I1047" s="18"/>
      <c r="J1047" s="2"/>
      <c r="K1047" s="16">
        <f>D1047*J1047</f>
        <v>0</v>
      </c>
      <c r="L1047" s="18"/>
      <c r="M1047" s="2">
        <f>G1047+J1047</f>
        <v>0</v>
      </c>
      <c r="N1047" s="16">
        <f>D1047*M1047</f>
        <v>0</v>
      </c>
    </row>
    <row r="1048" spans="1:14">
      <c r="A1048" s="27"/>
      <c r="B1048" s="27"/>
      <c r="C1048" s="27"/>
      <c r="D1048" s="32"/>
      <c r="E1048" s="32"/>
      <c r="F1048" s="18"/>
      <c r="G1048" s="2"/>
      <c r="H1048" s="2"/>
      <c r="I1048" s="18"/>
      <c r="J1048" s="2"/>
      <c r="K1048" s="2"/>
      <c r="L1048" s="18"/>
      <c r="M1048" s="2"/>
      <c r="N1048" s="2"/>
    </row>
    <row r="1049" spans="1:14">
      <c r="A1049" s="27" t="s">
        <v>415</v>
      </c>
      <c r="B1049" s="27" t="s">
        <v>32</v>
      </c>
      <c r="C1049" s="27">
        <v>1037</v>
      </c>
      <c r="D1049" s="32">
        <v>35</v>
      </c>
      <c r="E1049" s="32">
        <f t="shared" si="13"/>
        <v>36295</v>
      </c>
      <c r="F1049" s="18"/>
      <c r="G1049" s="2"/>
      <c r="H1049" s="16">
        <f>D1049*G1049</f>
        <v>0</v>
      </c>
      <c r="I1049" s="18"/>
      <c r="J1049" s="2"/>
      <c r="K1049" s="16">
        <f>D1049*J1049</f>
        <v>0</v>
      </c>
      <c r="L1049" s="18"/>
      <c r="M1049" s="2">
        <f>G1049+J1049</f>
        <v>0</v>
      </c>
      <c r="N1049" s="16">
        <f>D1049*M1049</f>
        <v>0</v>
      </c>
    </row>
    <row r="1050" spans="1:14">
      <c r="A1050" s="27"/>
      <c r="B1050" s="27"/>
      <c r="C1050" s="27"/>
      <c r="D1050" s="32"/>
      <c r="E1050" s="32"/>
      <c r="F1050" s="18"/>
      <c r="G1050" s="2"/>
      <c r="H1050" s="2"/>
      <c r="I1050" s="18"/>
      <c r="J1050" s="2"/>
      <c r="K1050" s="2"/>
      <c r="L1050" s="18"/>
      <c r="M1050" s="2"/>
      <c r="N1050" s="2"/>
    </row>
    <row r="1051" spans="1:14">
      <c r="A1051" s="26" t="s">
        <v>399</v>
      </c>
      <c r="B1051" s="27"/>
      <c r="C1051" s="27"/>
      <c r="D1051" s="32"/>
      <c r="E1051" s="32"/>
      <c r="F1051" s="18"/>
      <c r="G1051" s="2"/>
      <c r="H1051" s="2"/>
      <c r="I1051" s="18"/>
      <c r="J1051" s="2"/>
      <c r="K1051" s="2"/>
      <c r="L1051" s="18"/>
      <c r="M1051" s="2"/>
      <c r="N1051" s="2"/>
    </row>
    <row r="1052" spans="1:14">
      <c r="A1052" s="26" t="s">
        <v>71</v>
      </c>
      <c r="B1052" s="27"/>
      <c r="C1052" s="27"/>
      <c r="D1052" s="32"/>
      <c r="E1052" s="32"/>
      <c r="F1052" s="18"/>
      <c r="G1052" s="2"/>
      <c r="H1052" s="2"/>
      <c r="I1052" s="18"/>
      <c r="J1052" s="2"/>
      <c r="K1052" s="2"/>
      <c r="L1052" s="18"/>
      <c r="M1052" s="2"/>
      <c r="N1052" s="2"/>
    </row>
    <row r="1053" spans="1:14" s="25" customFormat="1">
      <c r="A1053" s="26" t="s">
        <v>151</v>
      </c>
      <c r="B1053" s="49"/>
      <c r="C1053" s="49"/>
      <c r="D1053" s="50"/>
      <c r="E1053" s="50">
        <f>SUM(E1011:E1052)</f>
        <v>583635</v>
      </c>
      <c r="F1053" s="23"/>
      <c r="G1053" s="5"/>
      <c r="H1053" s="50">
        <f>SUM(H1011:H1052)</f>
        <v>0</v>
      </c>
      <c r="I1053" s="23"/>
      <c r="J1053" s="5"/>
      <c r="K1053" s="50">
        <f>SUM(K1011:K1052)</f>
        <v>0</v>
      </c>
      <c r="L1053" s="23"/>
      <c r="M1053" s="5"/>
      <c r="N1053" s="50">
        <f>SUM(N1011:N1052)</f>
        <v>0</v>
      </c>
    </row>
    <row r="1054" spans="1:14">
      <c r="A1054" s="26"/>
      <c r="B1054" s="27"/>
      <c r="C1054" s="27"/>
      <c r="D1054" s="32"/>
      <c r="E1054" s="32"/>
      <c r="F1054" s="18"/>
      <c r="G1054" s="2"/>
      <c r="H1054" s="2"/>
      <c r="I1054" s="18"/>
      <c r="J1054" s="2"/>
      <c r="K1054" s="2"/>
      <c r="L1054" s="18"/>
      <c r="M1054" s="2"/>
      <c r="N1054" s="2"/>
    </row>
    <row r="1055" spans="1:14" s="46" customFormat="1">
      <c r="A1055" s="45"/>
      <c r="B1055" s="43"/>
      <c r="C1055" s="43"/>
      <c r="D1055" s="44"/>
      <c r="E1055" s="44"/>
      <c r="F1055" s="3"/>
      <c r="G1055" s="3"/>
      <c r="H1055" s="3"/>
      <c r="I1055" s="3"/>
      <c r="J1055" s="3"/>
      <c r="K1055" s="3"/>
      <c r="L1055" s="3"/>
      <c r="M1055" s="3"/>
      <c r="N1055" s="3"/>
    </row>
    <row r="1056" spans="1:14">
      <c r="A1056" s="27"/>
      <c r="B1056" s="27"/>
      <c r="C1056" s="27"/>
      <c r="D1056" s="32"/>
      <c r="E1056" s="32"/>
      <c r="F1056" s="18"/>
      <c r="G1056" s="2"/>
      <c r="H1056" s="2"/>
      <c r="I1056" s="18"/>
      <c r="J1056" s="2"/>
      <c r="K1056" s="2"/>
      <c r="L1056" s="18"/>
      <c r="M1056" s="2"/>
      <c r="N1056" s="2"/>
    </row>
    <row r="1057" spans="1:14">
      <c r="A1057" s="26" t="s">
        <v>416</v>
      </c>
      <c r="B1057" s="27"/>
      <c r="C1057" s="27"/>
      <c r="D1057" s="32"/>
      <c r="E1057" s="32"/>
      <c r="F1057" s="18"/>
      <c r="G1057" s="2"/>
      <c r="H1057" s="2"/>
      <c r="I1057" s="18"/>
      <c r="J1057" s="2"/>
      <c r="K1057" s="2"/>
      <c r="L1057" s="18"/>
      <c r="M1057" s="2"/>
      <c r="N1057" s="2"/>
    </row>
    <row r="1058" spans="1:14">
      <c r="A1058" s="26" t="s">
        <v>417</v>
      </c>
      <c r="B1058" s="27"/>
      <c r="C1058" s="27"/>
      <c r="D1058" s="32"/>
      <c r="E1058" s="32"/>
      <c r="F1058" s="18"/>
      <c r="G1058" s="2"/>
      <c r="H1058" s="2"/>
      <c r="I1058" s="18"/>
      <c r="J1058" s="2"/>
      <c r="K1058" s="2"/>
      <c r="L1058" s="18"/>
      <c r="M1058" s="2"/>
      <c r="N1058" s="2"/>
    </row>
    <row r="1059" spans="1:14">
      <c r="A1059" s="27"/>
      <c r="B1059" s="27"/>
      <c r="C1059" s="27"/>
      <c r="D1059" s="32"/>
      <c r="E1059" s="32"/>
      <c r="F1059" s="18"/>
      <c r="G1059" s="2"/>
      <c r="H1059" s="2"/>
      <c r="I1059" s="18"/>
      <c r="J1059" s="2"/>
      <c r="K1059" s="2"/>
      <c r="L1059" s="18"/>
      <c r="M1059" s="2"/>
      <c r="N1059" s="2"/>
    </row>
    <row r="1060" spans="1:14">
      <c r="A1060" s="31" t="s">
        <v>418</v>
      </c>
      <c r="B1060" s="27"/>
      <c r="C1060" s="27"/>
      <c r="D1060" s="32"/>
      <c r="E1060" s="32"/>
      <c r="F1060" s="18"/>
      <c r="G1060" s="2"/>
      <c r="H1060" s="2"/>
      <c r="I1060" s="18"/>
      <c r="J1060" s="2"/>
      <c r="K1060" s="2"/>
      <c r="L1060" s="18"/>
      <c r="M1060" s="2"/>
      <c r="N1060" s="2"/>
    </row>
    <row r="1061" spans="1:14">
      <c r="A1061" s="27"/>
      <c r="B1061" s="27"/>
      <c r="C1061" s="27"/>
      <c r="D1061" s="38"/>
      <c r="E1061" s="32"/>
      <c r="F1061" s="18"/>
      <c r="G1061" s="2"/>
      <c r="H1061" s="2"/>
      <c r="I1061" s="18"/>
      <c r="J1061" s="2"/>
      <c r="K1061" s="2"/>
      <c r="L1061" s="18"/>
      <c r="M1061" s="2"/>
      <c r="N1061" s="2"/>
    </row>
    <row r="1062" spans="1:14" ht="70.2">
      <c r="A1062" s="27" t="s">
        <v>419</v>
      </c>
      <c r="B1062" s="27" t="s">
        <v>9</v>
      </c>
      <c r="C1062" s="27">
        <v>1</v>
      </c>
      <c r="D1062" s="35">
        <v>2282645</v>
      </c>
      <c r="E1062" s="32">
        <f t="shared" si="13"/>
        <v>2282645</v>
      </c>
      <c r="F1062" s="18"/>
      <c r="G1062" s="2"/>
      <c r="H1062" s="16">
        <f>D1062*G1062</f>
        <v>0</v>
      </c>
      <c r="I1062" s="18"/>
      <c r="J1062" s="2"/>
      <c r="K1062" s="16">
        <f>D1062*J1062</f>
        <v>0</v>
      </c>
      <c r="L1062" s="18"/>
      <c r="M1062" s="2">
        <f>G1062+J1062</f>
        <v>0</v>
      </c>
      <c r="N1062" s="16">
        <f>D1062*M1062</f>
        <v>0</v>
      </c>
    </row>
    <row r="1063" spans="1:14">
      <c r="A1063" s="27"/>
      <c r="B1063" s="27"/>
      <c r="C1063" s="27"/>
      <c r="D1063" s="32"/>
      <c r="E1063" s="32"/>
      <c r="F1063" s="18"/>
      <c r="G1063" s="2"/>
      <c r="H1063" s="2"/>
      <c r="I1063" s="18"/>
      <c r="J1063" s="2"/>
      <c r="K1063" s="2"/>
      <c r="L1063" s="18"/>
      <c r="M1063" s="2"/>
      <c r="N1063" s="2"/>
    </row>
    <row r="1064" spans="1:14">
      <c r="A1064" s="27" t="s">
        <v>420</v>
      </c>
      <c r="B1064" s="27" t="s">
        <v>9</v>
      </c>
      <c r="C1064" s="27">
        <v>1</v>
      </c>
      <c r="D1064" s="39">
        <f>+E1285</f>
        <v>0</v>
      </c>
      <c r="E1064" s="32">
        <f>+E1062*D1064</f>
        <v>0</v>
      </c>
      <c r="F1064" s="18"/>
      <c r="G1064" s="2"/>
      <c r="H1064" s="16">
        <f>D1064*G1064</f>
        <v>0</v>
      </c>
      <c r="I1064" s="18"/>
      <c r="J1064" s="2"/>
      <c r="K1064" s="16">
        <f>D1064*J1064</f>
        <v>0</v>
      </c>
      <c r="L1064" s="18"/>
      <c r="M1064" s="2">
        <f>G1064+J1064</f>
        <v>0</v>
      </c>
      <c r="N1064" s="16">
        <f>D1064*M1064</f>
        <v>0</v>
      </c>
    </row>
    <row r="1065" spans="1:14">
      <c r="A1065" s="27"/>
      <c r="B1065" s="27"/>
      <c r="C1065" s="27"/>
      <c r="D1065" s="32"/>
      <c r="E1065" s="32"/>
      <c r="F1065" s="18"/>
      <c r="G1065" s="2"/>
      <c r="H1065" s="2"/>
      <c r="I1065" s="18"/>
      <c r="J1065" s="2"/>
      <c r="K1065" s="2"/>
      <c r="L1065" s="18"/>
      <c r="M1065" s="2"/>
      <c r="N1065" s="2"/>
    </row>
    <row r="1066" spans="1:14">
      <c r="A1066" s="27" t="s">
        <v>421</v>
      </c>
      <c r="B1066" s="27" t="s">
        <v>9</v>
      </c>
      <c r="C1066" s="27">
        <v>1</v>
      </c>
      <c r="D1066" s="32"/>
      <c r="E1066" s="32">
        <f t="shared" ref="E1066:E1122" si="14">(C1066*D1066)</f>
        <v>0</v>
      </c>
      <c r="F1066" s="18"/>
      <c r="G1066" s="2"/>
      <c r="H1066" s="16">
        <f>D1066*G1066</f>
        <v>0</v>
      </c>
      <c r="I1066" s="18"/>
      <c r="J1066" s="2"/>
      <c r="K1066" s="16">
        <f>D1066*J1066</f>
        <v>0</v>
      </c>
      <c r="L1066" s="18"/>
      <c r="M1066" s="2">
        <f>G1066+J1066</f>
        <v>0</v>
      </c>
      <c r="N1066" s="16">
        <f>D1066*M1066</f>
        <v>0</v>
      </c>
    </row>
    <row r="1067" spans="1:14">
      <c r="A1067" s="27"/>
      <c r="B1067" s="27"/>
      <c r="C1067" s="27"/>
      <c r="D1067" s="32"/>
      <c r="E1067" s="32"/>
      <c r="F1067" s="18"/>
      <c r="G1067" s="2"/>
      <c r="H1067" s="2"/>
      <c r="I1067" s="18"/>
      <c r="J1067" s="2"/>
      <c r="K1067" s="2"/>
      <c r="L1067" s="18"/>
      <c r="M1067" s="2"/>
      <c r="N1067" s="2"/>
    </row>
    <row r="1068" spans="1:14">
      <c r="A1068" s="31" t="s">
        <v>422</v>
      </c>
      <c r="B1068" s="27"/>
      <c r="C1068" s="27"/>
      <c r="D1068" s="32"/>
      <c r="E1068" s="32"/>
      <c r="F1068" s="18"/>
      <c r="G1068" s="2"/>
      <c r="H1068" s="2"/>
      <c r="I1068" s="18"/>
      <c r="J1068" s="2"/>
      <c r="K1068" s="2"/>
      <c r="L1068" s="18"/>
      <c r="M1068" s="2"/>
      <c r="N1068" s="2"/>
    </row>
    <row r="1069" spans="1:14">
      <c r="A1069" s="27"/>
      <c r="B1069" s="27"/>
      <c r="C1069" s="27"/>
      <c r="D1069" s="38"/>
      <c r="E1069" s="32"/>
      <c r="F1069" s="18"/>
      <c r="G1069" s="2"/>
      <c r="H1069" s="2"/>
      <c r="I1069" s="18"/>
      <c r="J1069" s="2"/>
      <c r="K1069" s="2"/>
      <c r="L1069" s="18"/>
      <c r="M1069" s="2"/>
      <c r="N1069" s="2"/>
    </row>
    <row r="1070" spans="1:14" ht="46.8">
      <c r="A1070" s="27" t="s">
        <v>423</v>
      </c>
      <c r="B1070" s="27" t="s">
        <v>9</v>
      </c>
      <c r="C1070" s="27">
        <v>1</v>
      </c>
      <c r="D1070" s="35">
        <v>4186741.74</v>
      </c>
      <c r="E1070" s="32">
        <f t="shared" si="14"/>
        <v>4186741.74</v>
      </c>
      <c r="F1070" s="18"/>
      <c r="G1070" s="2"/>
      <c r="H1070" s="16">
        <f>D1070*G1070</f>
        <v>0</v>
      </c>
      <c r="I1070" s="18"/>
      <c r="J1070" s="2"/>
      <c r="K1070" s="16">
        <f>D1070*J1070</f>
        <v>0</v>
      </c>
      <c r="L1070" s="18"/>
      <c r="M1070" s="2">
        <f>G1070+J1070</f>
        <v>0</v>
      </c>
      <c r="N1070" s="16">
        <f>D1070*M1070</f>
        <v>0</v>
      </c>
    </row>
    <row r="1071" spans="1:14">
      <c r="A1071" s="27"/>
      <c r="B1071" s="27"/>
      <c r="C1071" s="27"/>
      <c r="D1071" s="32"/>
      <c r="E1071" s="32"/>
      <c r="F1071" s="18"/>
      <c r="G1071" s="2"/>
      <c r="H1071" s="2"/>
      <c r="I1071" s="18"/>
      <c r="J1071" s="2"/>
      <c r="K1071" s="2"/>
      <c r="L1071" s="18"/>
      <c r="M1071" s="2"/>
      <c r="N1071" s="2"/>
    </row>
    <row r="1072" spans="1:14">
      <c r="A1072" s="27" t="s">
        <v>420</v>
      </c>
      <c r="B1072" s="27" t="s">
        <v>9</v>
      </c>
      <c r="C1072" s="27">
        <v>1</v>
      </c>
      <c r="D1072" s="39">
        <f>+D1064</f>
        <v>0</v>
      </c>
      <c r="E1072" s="32">
        <f>+E1070*D1072</f>
        <v>0</v>
      </c>
      <c r="F1072" s="18"/>
      <c r="G1072" s="2"/>
      <c r="H1072" s="16">
        <f>D1072*G1072</f>
        <v>0</v>
      </c>
      <c r="I1072" s="18"/>
      <c r="J1072" s="2"/>
      <c r="K1072" s="16">
        <f>D1072*J1072</f>
        <v>0</v>
      </c>
      <c r="L1072" s="18"/>
      <c r="M1072" s="2">
        <f>G1072+J1072</f>
        <v>0</v>
      </c>
      <c r="N1072" s="16">
        <f>D1072*M1072</f>
        <v>0</v>
      </c>
    </row>
    <row r="1073" spans="1:14">
      <c r="A1073" s="27"/>
      <c r="B1073" s="27"/>
      <c r="C1073" s="27"/>
      <c r="D1073" s="32"/>
      <c r="E1073" s="32"/>
      <c r="F1073" s="18"/>
      <c r="G1073" s="2"/>
      <c r="H1073" s="2"/>
      <c r="I1073" s="18"/>
      <c r="J1073" s="2"/>
      <c r="K1073" s="2"/>
      <c r="L1073" s="18"/>
      <c r="M1073" s="2"/>
      <c r="N1073" s="2"/>
    </row>
    <row r="1074" spans="1:14">
      <c r="A1074" s="27" t="s">
        <v>421</v>
      </c>
      <c r="B1074" s="27" t="s">
        <v>9</v>
      </c>
      <c r="C1074" s="27">
        <v>1</v>
      </c>
      <c r="D1074" s="32"/>
      <c r="E1074" s="32">
        <f t="shared" si="14"/>
        <v>0</v>
      </c>
      <c r="F1074" s="18"/>
      <c r="G1074" s="2"/>
      <c r="H1074" s="16">
        <f>D1074*G1074</f>
        <v>0</v>
      </c>
      <c r="I1074" s="18"/>
      <c r="J1074" s="2"/>
      <c r="K1074" s="16">
        <f>D1074*J1074</f>
        <v>0</v>
      </c>
      <c r="L1074" s="18"/>
      <c r="M1074" s="2">
        <f>G1074+J1074</f>
        <v>0</v>
      </c>
      <c r="N1074" s="16">
        <f>D1074*M1074</f>
        <v>0</v>
      </c>
    </row>
    <row r="1075" spans="1:14">
      <c r="A1075" s="27"/>
      <c r="B1075" s="27"/>
      <c r="C1075" s="27"/>
      <c r="D1075" s="32"/>
      <c r="E1075" s="32"/>
      <c r="F1075" s="18"/>
      <c r="G1075" s="2"/>
      <c r="H1075" s="2"/>
      <c r="I1075" s="18"/>
      <c r="J1075" s="2"/>
      <c r="K1075" s="2"/>
      <c r="L1075" s="18"/>
      <c r="M1075" s="2"/>
      <c r="N1075" s="2"/>
    </row>
    <row r="1076" spans="1:14">
      <c r="A1076" s="31" t="s">
        <v>424</v>
      </c>
      <c r="B1076" s="27"/>
      <c r="C1076" s="27"/>
      <c r="D1076" s="32"/>
      <c r="E1076" s="32"/>
      <c r="F1076" s="18"/>
      <c r="G1076" s="2"/>
      <c r="H1076" s="2"/>
      <c r="I1076" s="18"/>
      <c r="J1076" s="2"/>
      <c r="K1076" s="2"/>
      <c r="L1076" s="18"/>
      <c r="M1076" s="2"/>
      <c r="N1076" s="2"/>
    </row>
    <row r="1077" spans="1:14">
      <c r="A1077" s="27"/>
      <c r="B1077" s="27"/>
      <c r="C1077" s="27"/>
      <c r="D1077" s="38"/>
      <c r="E1077" s="32"/>
      <c r="F1077" s="18"/>
      <c r="G1077" s="2"/>
      <c r="H1077" s="2"/>
      <c r="I1077" s="18"/>
      <c r="J1077" s="2"/>
      <c r="K1077" s="2"/>
      <c r="L1077" s="18"/>
      <c r="M1077" s="2"/>
      <c r="N1077" s="2"/>
    </row>
    <row r="1078" spans="1:14" ht="46.8">
      <c r="A1078" s="27" t="s">
        <v>425</v>
      </c>
      <c r="B1078" s="27" t="s">
        <v>9</v>
      </c>
      <c r="C1078" s="27">
        <v>1</v>
      </c>
      <c r="D1078" s="35">
        <v>1300000</v>
      </c>
      <c r="E1078" s="32">
        <f t="shared" si="14"/>
        <v>1300000</v>
      </c>
      <c r="F1078" s="18"/>
      <c r="G1078" s="2"/>
      <c r="H1078" s="16">
        <f>D1078*G1078</f>
        <v>0</v>
      </c>
      <c r="I1078" s="18"/>
      <c r="J1078" s="2"/>
      <c r="K1078" s="16">
        <f>D1078*J1078</f>
        <v>0</v>
      </c>
      <c r="L1078" s="18"/>
      <c r="M1078" s="2">
        <f>G1078+J1078</f>
        <v>0</v>
      </c>
      <c r="N1078" s="16">
        <f>D1078*M1078</f>
        <v>0</v>
      </c>
    </row>
    <row r="1079" spans="1:14">
      <c r="A1079" s="27"/>
      <c r="B1079" s="27"/>
      <c r="C1079" s="27"/>
      <c r="D1079" s="32"/>
      <c r="E1079" s="32"/>
      <c r="F1079" s="18"/>
      <c r="G1079" s="2"/>
      <c r="H1079" s="2"/>
      <c r="I1079" s="18"/>
      <c r="J1079" s="2"/>
      <c r="K1079" s="2"/>
      <c r="L1079" s="18"/>
      <c r="M1079" s="2"/>
      <c r="N1079" s="2"/>
    </row>
    <row r="1080" spans="1:14">
      <c r="A1080" s="27" t="s">
        <v>420</v>
      </c>
      <c r="B1080" s="27" t="s">
        <v>9</v>
      </c>
      <c r="C1080" s="27">
        <v>1</v>
      </c>
      <c r="D1080" s="39">
        <f>+D1072</f>
        <v>0</v>
      </c>
      <c r="E1080" s="32">
        <f>+E1078*D1080</f>
        <v>0</v>
      </c>
      <c r="F1080" s="18"/>
      <c r="G1080" s="2"/>
      <c r="H1080" s="16">
        <f>D1080*G1080</f>
        <v>0</v>
      </c>
      <c r="I1080" s="18"/>
      <c r="J1080" s="2"/>
      <c r="K1080" s="16">
        <f>D1080*J1080</f>
        <v>0</v>
      </c>
      <c r="L1080" s="18"/>
      <c r="M1080" s="2">
        <f>G1080+J1080</f>
        <v>0</v>
      </c>
      <c r="N1080" s="16">
        <f>D1080*M1080</f>
        <v>0</v>
      </c>
    </row>
    <row r="1081" spans="1:14">
      <c r="A1081" s="27"/>
      <c r="B1081" s="27"/>
      <c r="C1081" s="27"/>
      <c r="D1081" s="32"/>
      <c r="E1081" s="32"/>
      <c r="F1081" s="18"/>
      <c r="G1081" s="2"/>
      <c r="H1081" s="2"/>
      <c r="I1081" s="18"/>
      <c r="J1081" s="2"/>
      <c r="K1081" s="2"/>
      <c r="L1081" s="18"/>
      <c r="M1081" s="2"/>
      <c r="N1081" s="2"/>
    </row>
    <row r="1082" spans="1:14">
      <c r="A1082" s="27" t="s">
        <v>421</v>
      </c>
      <c r="B1082" s="27" t="s">
        <v>9</v>
      </c>
      <c r="C1082" s="27">
        <v>1</v>
      </c>
      <c r="D1082" s="32"/>
      <c r="E1082" s="32">
        <f t="shared" si="14"/>
        <v>0</v>
      </c>
      <c r="F1082" s="18"/>
      <c r="G1082" s="2"/>
      <c r="H1082" s="16">
        <f>D1082*G1082</f>
        <v>0</v>
      </c>
      <c r="I1082" s="18"/>
      <c r="J1082" s="2"/>
      <c r="K1082" s="16">
        <f>D1082*J1082</f>
        <v>0</v>
      </c>
      <c r="L1082" s="18"/>
      <c r="M1082" s="2">
        <f>G1082+J1082</f>
        <v>0</v>
      </c>
      <c r="N1082" s="16">
        <f>D1082*M1082</f>
        <v>0</v>
      </c>
    </row>
    <row r="1083" spans="1:14">
      <c r="A1083" s="27"/>
      <c r="B1083" s="27"/>
      <c r="C1083" s="27"/>
      <c r="D1083" s="32"/>
      <c r="E1083" s="32"/>
      <c r="F1083" s="18"/>
      <c r="G1083" s="2"/>
      <c r="H1083" s="2"/>
      <c r="I1083" s="18"/>
      <c r="J1083" s="2"/>
      <c r="K1083" s="2"/>
      <c r="L1083" s="18"/>
      <c r="M1083" s="2"/>
      <c r="N1083" s="2"/>
    </row>
    <row r="1084" spans="1:14">
      <c r="A1084" s="31" t="s">
        <v>426</v>
      </c>
      <c r="B1084" s="27"/>
      <c r="C1084" s="27"/>
      <c r="D1084" s="32"/>
      <c r="E1084" s="32"/>
      <c r="F1084" s="18"/>
      <c r="G1084" s="2"/>
      <c r="H1084" s="2"/>
      <c r="I1084" s="18"/>
      <c r="J1084" s="2"/>
      <c r="K1084" s="2"/>
      <c r="L1084" s="18"/>
      <c r="M1084" s="2"/>
      <c r="N1084" s="2"/>
    </row>
    <row r="1085" spans="1:14">
      <c r="A1085" s="27"/>
      <c r="B1085" s="27"/>
      <c r="C1085" s="27"/>
      <c r="D1085" s="32"/>
      <c r="E1085" s="32"/>
      <c r="F1085" s="18"/>
      <c r="G1085" s="2"/>
      <c r="H1085" s="2"/>
      <c r="I1085" s="18"/>
      <c r="J1085" s="2"/>
      <c r="K1085" s="2"/>
      <c r="L1085" s="18"/>
      <c r="M1085" s="2"/>
      <c r="N1085" s="2"/>
    </row>
    <row r="1086" spans="1:14" ht="46.8">
      <c r="A1086" s="27" t="s">
        <v>427</v>
      </c>
      <c r="B1086" s="27" t="s">
        <v>9</v>
      </c>
      <c r="C1086" s="27">
        <v>1</v>
      </c>
      <c r="D1086" s="32"/>
      <c r="E1086" s="32">
        <f t="shared" si="14"/>
        <v>0</v>
      </c>
      <c r="F1086" s="18"/>
      <c r="G1086" s="2"/>
      <c r="H1086" s="16">
        <f>D1086*G1086</f>
        <v>0</v>
      </c>
      <c r="I1086" s="18"/>
      <c r="J1086" s="2"/>
      <c r="K1086" s="16">
        <f>D1086*J1086</f>
        <v>0</v>
      </c>
      <c r="L1086" s="18"/>
      <c r="M1086" s="2">
        <f>G1086+J1086</f>
        <v>0</v>
      </c>
      <c r="N1086" s="16">
        <f>D1086*M1086</f>
        <v>0</v>
      </c>
    </row>
    <row r="1087" spans="1:14">
      <c r="A1087" s="27"/>
      <c r="B1087" s="27"/>
      <c r="C1087" s="27"/>
      <c r="D1087" s="32"/>
      <c r="E1087" s="32"/>
      <c r="F1087" s="18"/>
      <c r="G1087" s="2"/>
      <c r="H1087" s="2"/>
      <c r="I1087" s="18"/>
      <c r="J1087" s="2"/>
      <c r="K1087" s="2"/>
      <c r="L1087" s="18"/>
      <c r="M1087" s="2"/>
      <c r="N1087" s="2"/>
    </row>
    <row r="1088" spans="1:14">
      <c r="A1088" s="27" t="s">
        <v>420</v>
      </c>
      <c r="B1088" s="27" t="s">
        <v>9</v>
      </c>
      <c r="C1088" s="27">
        <v>1</v>
      </c>
      <c r="D1088" s="39">
        <f>+D1080</f>
        <v>0</v>
      </c>
      <c r="E1088" s="32">
        <f>+E1086*D1088</f>
        <v>0</v>
      </c>
      <c r="F1088" s="18"/>
      <c r="G1088" s="2"/>
      <c r="H1088" s="16">
        <f>D1088*G1088</f>
        <v>0</v>
      </c>
      <c r="I1088" s="18"/>
      <c r="J1088" s="2"/>
      <c r="K1088" s="16">
        <f>D1088*J1088</f>
        <v>0</v>
      </c>
      <c r="L1088" s="18"/>
      <c r="M1088" s="2">
        <f>G1088+J1088</f>
        <v>0</v>
      </c>
      <c r="N1088" s="16">
        <f>D1088*M1088</f>
        <v>0</v>
      </c>
    </row>
    <row r="1089" spans="1:14">
      <c r="A1089" s="27"/>
      <c r="B1089" s="27"/>
      <c r="C1089" s="27"/>
      <c r="D1089" s="32"/>
      <c r="E1089" s="32"/>
      <c r="F1089" s="18"/>
      <c r="G1089" s="2"/>
      <c r="H1089" s="2"/>
      <c r="I1089" s="18"/>
      <c r="J1089" s="2"/>
      <c r="K1089" s="2"/>
      <c r="L1089" s="18"/>
      <c r="M1089" s="2"/>
      <c r="N1089" s="2"/>
    </row>
    <row r="1090" spans="1:14">
      <c r="A1090" s="27" t="s">
        <v>421</v>
      </c>
      <c r="B1090" s="27" t="s">
        <v>9</v>
      </c>
      <c r="C1090" s="27">
        <v>1</v>
      </c>
      <c r="D1090" s="32"/>
      <c r="E1090" s="32">
        <f t="shared" si="14"/>
        <v>0</v>
      </c>
      <c r="F1090" s="18"/>
      <c r="G1090" s="2"/>
      <c r="H1090" s="16">
        <f>D1090*G1090</f>
        <v>0</v>
      </c>
      <c r="I1090" s="18"/>
      <c r="J1090" s="2"/>
      <c r="K1090" s="16">
        <f>D1090*J1090</f>
        <v>0</v>
      </c>
      <c r="L1090" s="18"/>
      <c r="M1090" s="2">
        <f>G1090+J1090</f>
        <v>0</v>
      </c>
      <c r="N1090" s="16">
        <f>D1090*M1090</f>
        <v>0</v>
      </c>
    </row>
    <row r="1091" spans="1:14">
      <c r="A1091" s="27"/>
      <c r="B1091" s="27"/>
      <c r="C1091" s="27"/>
      <c r="D1091" s="32"/>
      <c r="E1091" s="32"/>
      <c r="F1091" s="18"/>
      <c r="G1091" s="2"/>
      <c r="H1091" s="2"/>
      <c r="I1091" s="18"/>
      <c r="J1091" s="2"/>
      <c r="K1091" s="2"/>
      <c r="L1091" s="18"/>
      <c r="M1091" s="2"/>
      <c r="N1091" s="2"/>
    </row>
    <row r="1092" spans="1:14">
      <c r="A1092" s="31" t="s">
        <v>428</v>
      </c>
      <c r="B1092" s="27"/>
      <c r="C1092" s="27"/>
      <c r="D1092" s="32"/>
      <c r="E1092" s="32"/>
      <c r="F1092" s="18"/>
      <c r="G1092" s="2"/>
      <c r="H1092" s="2"/>
      <c r="I1092" s="18"/>
      <c r="J1092" s="2"/>
      <c r="K1092" s="2"/>
      <c r="L1092" s="18"/>
      <c r="M1092" s="2"/>
      <c r="N1092" s="2"/>
    </row>
    <row r="1093" spans="1:14">
      <c r="A1093" s="27"/>
      <c r="B1093" s="27"/>
      <c r="C1093" s="27"/>
      <c r="D1093" s="32"/>
      <c r="E1093" s="32"/>
      <c r="F1093" s="18"/>
      <c r="G1093" s="2"/>
      <c r="H1093" s="2"/>
      <c r="I1093" s="18"/>
      <c r="J1093" s="2"/>
      <c r="K1093" s="2"/>
      <c r="L1093" s="18"/>
      <c r="M1093" s="2"/>
      <c r="N1093" s="2"/>
    </row>
    <row r="1094" spans="1:14" ht="46.8">
      <c r="A1094" s="27" t="s">
        <v>429</v>
      </c>
      <c r="B1094" s="27" t="s">
        <v>9</v>
      </c>
      <c r="C1094" s="27">
        <v>0</v>
      </c>
      <c r="D1094" s="33">
        <v>180000</v>
      </c>
      <c r="E1094" s="32">
        <f t="shared" si="14"/>
        <v>0</v>
      </c>
      <c r="F1094" s="18"/>
      <c r="G1094" s="2"/>
      <c r="H1094" s="16">
        <f>D1094*G1094</f>
        <v>0</v>
      </c>
      <c r="I1094" s="18"/>
      <c r="J1094" s="2"/>
      <c r="K1094" s="16">
        <f>D1094*J1094</f>
        <v>0</v>
      </c>
      <c r="L1094" s="18"/>
      <c r="M1094" s="2">
        <f>G1094+J1094</f>
        <v>0</v>
      </c>
      <c r="N1094" s="16">
        <f>D1094*M1094</f>
        <v>0</v>
      </c>
    </row>
    <row r="1095" spans="1:14">
      <c r="A1095" s="27"/>
      <c r="B1095" s="27"/>
      <c r="C1095" s="27"/>
      <c r="D1095" s="32"/>
      <c r="E1095" s="32"/>
      <c r="F1095" s="18"/>
      <c r="G1095" s="2"/>
      <c r="H1095" s="2"/>
      <c r="I1095" s="18"/>
      <c r="J1095" s="2"/>
      <c r="K1095" s="2"/>
      <c r="L1095" s="18"/>
      <c r="M1095" s="2"/>
      <c r="N1095" s="2"/>
    </row>
    <row r="1096" spans="1:14">
      <c r="A1096" s="27" t="s">
        <v>420</v>
      </c>
      <c r="B1096" s="27" t="s">
        <v>9</v>
      </c>
      <c r="C1096" s="27">
        <v>1</v>
      </c>
      <c r="D1096" s="39">
        <f>+D1088</f>
        <v>0</v>
      </c>
      <c r="E1096" s="32">
        <f>+E1094*D1096</f>
        <v>0</v>
      </c>
      <c r="F1096" s="18"/>
      <c r="G1096" s="2"/>
      <c r="H1096" s="16">
        <f>D1096*G1096</f>
        <v>0</v>
      </c>
      <c r="I1096" s="18"/>
      <c r="J1096" s="2"/>
      <c r="K1096" s="16">
        <f>D1096*J1096</f>
        <v>0</v>
      </c>
      <c r="L1096" s="18"/>
      <c r="M1096" s="2">
        <f>G1096+J1096</f>
        <v>0</v>
      </c>
      <c r="N1096" s="16">
        <f>D1096*M1096</f>
        <v>0</v>
      </c>
    </row>
    <row r="1097" spans="1:14">
      <c r="A1097" s="27"/>
      <c r="B1097" s="27"/>
      <c r="C1097" s="27"/>
      <c r="D1097" s="32"/>
      <c r="E1097" s="32"/>
      <c r="F1097" s="18"/>
      <c r="G1097" s="2"/>
      <c r="H1097" s="2"/>
      <c r="I1097" s="18"/>
      <c r="J1097" s="2"/>
      <c r="K1097" s="2"/>
      <c r="L1097" s="18"/>
      <c r="M1097" s="2"/>
      <c r="N1097" s="2"/>
    </row>
    <row r="1098" spans="1:14">
      <c r="A1098" s="27" t="s">
        <v>421</v>
      </c>
      <c r="B1098" s="27" t="s">
        <v>9</v>
      </c>
      <c r="C1098" s="27">
        <v>1</v>
      </c>
      <c r="D1098" s="32"/>
      <c r="E1098" s="32">
        <f t="shared" si="14"/>
        <v>0</v>
      </c>
      <c r="F1098" s="18"/>
      <c r="G1098" s="2"/>
      <c r="H1098" s="16">
        <f>D1098*G1098</f>
        <v>0</v>
      </c>
      <c r="I1098" s="18"/>
      <c r="J1098" s="2"/>
      <c r="K1098" s="16">
        <f>D1098*J1098</f>
        <v>0</v>
      </c>
      <c r="L1098" s="18"/>
      <c r="M1098" s="2">
        <f>G1098+J1098</f>
        <v>0</v>
      </c>
      <c r="N1098" s="16">
        <f>D1098*M1098</f>
        <v>0</v>
      </c>
    </row>
    <row r="1099" spans="1:14">
      <c r="A1099" s="27"/>
      <c r="B1099" s="27"/>
      <c r="C1099" s="27"/>
      <c r="D1099" s="32"/>
      <c r="E1099" s="32"/>
      <c r="F1099" s="18"/>
      <c r="G1099" s="2"/>
      <c r="H1099" s="2"/>
      <c r="I1099" s="18"/>
      <c r="J1099" s="2"/>
      <c r="K1099" s="2"/>
      <c r="L1099" s="18"/>
      <c r="M1099" s="2"/>
      <c r="N1099" s="2"/>
    </row>
    <row r="1100" spans="1:14">
      <c r="A1100" s="31" t="s">
        <v>430</v>
      </c>
      <c r="B1100" s="27"/>
      <c r="C1100" s="27"/>
      <c r="D1100" s="32"/>
      <c r="E1100" s="32"/>
      <c r="F1100" s="18"/>
      <c r="G1100" s="2"/>
      <c r="H1100" s="2"/>
      <c r="I1100" s="18"/>
      <c r="J1100" s="2"/>
      <c r="K1100" s="2"/>
      <c r="L1100" s="18"/>
      <c r="M1100" s="2"/>
      <c r="N1100" s="2"/>
    </row>
    <row r="1101" spans="1:14">
      <c r="A1101" s="27"/>
      <c r="B1101" s="27"/>
      <c r="C1101" s="27"/>
      <c r="D1101" s="32">
        <v>0</v>
      </c>
      <c r="E1101" s="32"/>
      <c r="F1101" s="18"/>
      <c r="G1101" s="2"/>
      <c r="H1101" s="2"/>
      <c r="I1101" s="18"/>
      <c r="J1101" s="2"/>
      <c r="K1101" s="2"/>
      <c r="L1101" s="18"/>
      <c r="M1101" s="2"/>
      <c r="N1101" s="2"/>
    </row>
    <row r="1102" spans="1:14" ht="46.8">
      <c r="A1102" s="27" t="s">
        <v>431</v>
      </c>
      <c r="B1102" s="27" t="s">
        <v>9</v>
      </c>
      <c r="C1102" s="27">
        <v>0</v>
      </c>
      <c r="D1102" s="33">
        <v>60000</v>
      </c>
      <c r="E1102" s="32">
        <f t="shared" si="14"/>
        <v>0</v>
      </c>
      <c r="F1102" s="18"/>
      <c r="G1102" s="2"/>
      <c r="H1102" s="16">
        <f>D1102*G1102</f>
        <v>0</v>
      </c>
      <c r="I1102" s="18"/>
      <c r="J1102" s="2"/>
      <c r="K1102" s="16">
        <f>D1102*J1102</f>
        <v>0</v>
      </c>
      <c r="L1102" s="18"/>
      <c r="M1102" s="2">
        <f>G1102+J1102</f>
        <v>0</v>
      </c>
      <c r="N1102" s="16">
        <f>D1102*M1102</f>
        <v>0</v>
      </c>
    </row>
    <row r="1103" spans="1:14">
      <c r="A1103" s="27"/>
      <c r="B1103" s="27"/>
      <c r="C1103" s="27"/>
      <c r="D1103" s="32"/>
      <c r="E1103" s="32"/>
      <c r="F1103" s="18"/>
      <c r="G1103" s="2"/>
      <c r="H1103" s="2"/>
      <c r="I1103" s="18"/>
      <c r="J1103" s="2"/>
      <c r="K1103" s="2"/>
      <c r="L1103" s="18"/>
      <c r="M1103" s="2"/>
      <c r="N1103" s="2"/>
    </row>
    <row r="1104" spans="1:14">
      <c r="A1104" s="27" t="s">
        <v>420</v>
      </c>
      <c r="B1104" s="27" t="s">
        <v>9</v>
      </c>
      <c r="C1104" s="27">
        <v>1</v>
      </c>
      <c r="D1104" s="39">
        <f>+D1096</f>
        <v>0</v>
      </c>
      <c r="E1104" s="32">
        <f>+E1102*D1104</f>
        <v>0</v>
      </c>
      <c r="F1104" s="18"/>
      <c r="G1104" s="2"/>
      <c r="H1104" s="16">
        <f>D1104*G1104</f>
        <v>0</v>
      </c>
      <c r="I1104" s="18"/>
      <c r="J1104" s="2"/>
      <c r="K1104" s="16">
        <f>D1104*J1104</f>
        <v>0</v>
      </c>
      <c r="L1104" s="18"/>
      <c r="M1104" s="2">
        <f>G1104+J1104</f>
        <v>0</v>
      </c>
      <c r="N1104" s="16">
        <f>D1104*M1104</f>
        <v>0</v>
      </c>
    </row>
    <row r="1105" spans="1:14">
      <c r="A1105" s="27"/>
      <c r="B1105" s="27"/>
      <c r="C1105" s="27"/>
      <c r="D1105" s="32"/>
      <c r="E1105" s="32"/>
      <c r="F1105" s="18"/>
      <c r="G1105" s="2"/>
      <c r="H1105" s="2"/>
      <c r="I1105" s="18"/>
      <c r="J1105" s="2"/>
      <c r="K1105" s="2"/>
      <c r="L1105" s="18"/>
      <c r="M1105" s="2"/>
      <c r="N1105" s="2"/>
    </row>
    <row r="1106" spans="1:14">
      <c r="A1106" s="27" t="s">
        <v>421</v>
      </c>
      <c r="B1106" s="27" t="s">
        <v>9</v>
      </c>
      <c r="C1106" s="27">
        <v>1</v>
      </c>
      <c r="D1106" s="32"/>
      <c r="E1106" s="32">
        <f t="shared" si="14"/>
        <v>0</v>
      </c>
      <c r="F1106" s="18"/>
      <c r="G1106" s="2"/>
      <c r="H1106" s="16">
        <f>D1106*G1106</f>
        <v>0</v>
      </c>
      <c r="I1106" s="18"/>
      <c r="J1106" s="2"/>
      <c r="K1106" s="16">
        <f>D1106*J1106</f>
        <v>0</v>
      </c>
      <c r="L1106" s="18"/>
      <c r="M1106" s="2">
        <f>G1106+J1106</f>
        <v>0</v>
      </c>
      <c r="N1106" s="16">
        <f>D1106*M1106</f>
        <v>0</v>
      </c>
    </row>
    <row r="1107" spans="1:14">
      <c r="A1107" s="27"/>
      <c r="B1107" s="27"/>
      <c r="C1107" s="27"/>
      <c r="D1107" s="32"/>
      <c r="E1107" s="32"/>
      <c r="F1107" s="18"/>
      <c r="G1107" s="2"/>
      <c r="H1107" s="2"/>
      <c r="I1107" s="18"/>
      <c r="J1107" s="2"/>
      <c r="K1107" s="2"/>
      <c r="L1107" s="18"/>
      <c r="M1107" s="2"/>
      <c r="N1107" s="2"/>
    </row>
    <row r="1108" spans="1:14">
      <c r="A1108" s="31" t="s">
        <v>432</v>
      </c>
      <c r="B1108" s="27"/>
      <c r="C1108" s="27"/>
      <c r="D1108" s="32"/>
      <c r="E1108" s="32"/>
      <c r="F1108" s="18"/>
      <c r="G1108" s="2"/>
      <c r="H1108" s="2"/>
      <c r="I1108" s="18"/>
      <c r="J1108" s="2"/>
      <c r="K1108" s="2"/>
      <c r="L1108" s="18"/>
      <c r="M1108" s="2"/>
      <c r="N1108" s="2"/>
    </row>
    <row r="1109" spans="1:14">
      <c r="A1109" s="27"/>
      <c r="B1109" s="27"/>
      <c r="C1109" s="27"/>
      <c r="D1109" s="40">
        <v>20000</v>
      </c>
      <c r="E1109" s="32"/>
      <c r="F1109" s="18"/>
      <c r="G1109" s="2"/>
      <c r="H1109" s="2"/>
      <c r="I1109" s="18"/>
      <c r="J1109" s="2"/>
      <c r="K1109" s="2"/>
      <c r="L1109" s="18"/>
      <c r="M1109" s="2"/>
      <c r="N1109" s="2"/>
    </row>
    <row r="1110" spans="1:14" ht="46.8">
      <c r="A1110" s="27" t="s">
        <v>433</v>
      </c>
      <c r="B1110" s="27" t="s">
        <v>9</v>
      </c>
      <c r="C1110" s="27">
        <v>1</v>
      </c>
      <c r="D1110" s="32">
        <v>0</v>
      </c>
      <c r="E1110" s="32">
        <f t="shared" si="14"/>
        <v>0</v>
      </c>
      <c r="F1110" s="18"/>
      <c r="G1110" s="2"/>
      <c r="H1110" s="16">
        <f>D1110*G1110</f>
        <v>0</v>
      </c>
      <c r="I1110" s="18"/>
      <c r="J1110" s="2"/>
      <c r="K1110" s="16">
        <f>D1110*J1110</f>
        <v>0</v>
      </c>
      <c r="L1110" s="18"/>
      <c r="M1110" s="2">
        <f>G1110+J1110</f>
        <v>0</v>
      </c>
      <c r="N1110" s="16">
        <f>D1110*M1110</f>
        <v>0</v>
      </c>
    </row>
    <row r="1111" spans="1:14">
      <c r="A1111" s="27"/>
      <c r="B1111" s="27"/>
      <c r="C1111" s="27"/>
      <c r="D1111" s="32"/>
      <c r="E1111" s="32"/>
      <c r="F1111" s="18"/>
      <c r="G1111" s="2"/>
      <c r="H1111" s="2"/>
      <c r="I1111" s="18"/>
      <c r="J1111" s="2"/>
      <c r="K1111" s="2"/>
      <c r="L1111" s="18"/>
      <c r="M1111" s="2"/>
      <c r="N1111" s="2"/>
    </row>
    <row r="1112" spans="1:14">
      <c r="A1112" s="27" t="s">
        <v>420</v>
      </c>
      <c r="B1112" s="27" t="s">
        <v>9</v>
      </c>
      <c r="C1112" s="27">
        <v>1</v>
      </c>
      <c r="D1112" s="39">
        <f>+D1104</f>
        <v>0</v>
      </c>
      <c r="E1112" s="32">
        <f>+E1110*D1112</f>
        <v>0</v>
      </c>
      <c r="F1112" s="18"/>
      <c r="G1112" s="2"/>
      <c r="H1112" s="16">
        <f>D1112*G1112</f>
        <v>0</v>
      </c>
      <c r="I1112" s="18"/>
      <c r="J1112" s="2"/>
      <c r="K1112" s="16">
        <f>D1112*J1112</f>
        <v>0</v>
      </c>
      <c r="L1112" s="18"/>
      <c r="M1112" s="2">
        <f>G1112+J1112</f>
        <v>0</v>
      </c>
      <c r="N1112" s="16">
        <f>D1112*M1112</f>
        <v>0</v>
      </c>
    </row>
    <row r="1113" spans="1:14">
      <c r="A1113" s="27"/>
      <c r="B1113" s="27"/>
      <c r="C1113" s="27"/>
      <c r="D1113" s="32"/>
      <c r="E1113" s="32"/>
      <c r="F1113" s="18"/>
      <c r="G1113" s="2"/>
      <c r="H1113" s="2"/>
      <c r="I1113" s="18"/>
      <c r="J1113" s="2"/>
      <c r="K1113" s="2"/>
      <c r="L1113" s="18"/>
      <c r="M1113" s="2"/>
      <c r="N1113" s="2"/>
    </row>
    <row r="1114" spans="1:14">
      <c r="A1114" s="27" t="s">
        <v>421</v>
      </c>
      <c r="B1114" s="27" t="s">
        <v>9</v>
      </c>
      <c r="C1114" s="27">
        <v>1</v>
      </c>
      <c r="D1114" s="32"/>
      <c r="E1114" s="32">
        <f t="shared" si="14"/>
        <v>0</v>
      </c>
      <c r="F1114" s="18"/>
      <c r="G1114" s="2"/>
      <c r="H1114" s="16">
        <f>D1114*G1114</f>
        <v>0</v>
      </c>
      <c r="I1114" s="18"/>
      <c r="J1114" s="2"/>
      <c r="K1114" s="16">
        <f>D1114*J1114</f>
        <v>0</v>
      </c>
      <c r="L1114" s="18"/>
      <c r="M1114" s="2">
        <f>G1114+J1114</f>
        <v>0</v>
      </c>
      <c r="N1114" s="16">
        <f>D1114*M1114</f>
        <v>0</v>
      </c>
    </row>
    <row r="1115" spans="1:14">
      <c r="A1115" s="27"/>
      <c r="B1115" s="27"/>
      <c r="C1115" s="27"/>
      <c r="D1115" s="32"/>
      <c r="E1115" s="32"/>
      <c r="F1115" s="18"/>
      <c r="G1115" s="2"/>
      <c r="H1115" s="2"/>
      <c r="I1115" s="18"/>
      <c r="J1115" s="2"/>
      <c r="K1115" s="2"/>
      <c r="L1115" s="18"/>
      <c r="M1115" s="2"/>
      <c r="N1115" s="2"/>
    </row>
    <row r="1116" spans="1:14">
      <c r="A1116" s="31" t="s">
        <v>434</v>
      </c>
      <c r="B1116" s="27"/>
      <c r="C1116" s="27"/>
      <c r="D1116" s="32"/>
      <c r="E1116" s="32"/>
      <c r="F1116" s="18"/>
      <c r="G1116" s="2"/>
      <c r="H1116" s="2"/>
      <c r="I1116" s="18"/>
      <c r="J1116" s="2"/>
      <c r="K1116" s="2"/>
      <c r="L1116" s="18"/>
      <c r="M1116" s="2"/>
      <c r="N1116" s="2"/>
    </row>
    <row r="1117" spans="1:14">
      <c r="A1117" s="27"/>
      <c r="B1117" s="27"/>
      <c r="C1117" s="27"/>
      <c r="D1117" s="38"/>
      <c r="E1117" s="32"/>
      <c r="F1117" s="18"/>
      <c r="G1117" s="2"/>
      <c r="H1117" s="2"/>
      <c r="I1117" s="18"/>
      <c r="J1117" s="2"/>
      <c r="K1117" s="2"/>
      <c r="L1117" s="18"/>
      <c r="M1117" s="2"/>
      <c r="N1117" s="2"/>
    </row>
    <row r="1118" spans="1:14" ht="46.8">
      <c r="A1118" s="27" t="s">
        <v>435</v>
      </c>
      <c r="B1118" s="27" t="s">
        <v>9</v>
      </c>
      <c r="C1118" s="27">
        <v>1</v>
      </c>
      <c r="D1118" s="32">
        <v>562935</v>
      </c>
      <c r="E1118" s="32">
        <f t="shared" si="14"/>
        <v>562935</v>
      </c>
      <c r="F1118" s="18"/>
      <c r="G1118" s="2"/>
      <c r="H1118" s="16">
        <f>D1118*G1118</f>
        <v>0</v>
      </c>
      <c r="I1118" s="18"/>
      <c r="J1118" s="2"/>
      <c r="K1118" s="16">
        <f>D1118*J1118</f>
        <v>0</v>
      </c>
      <c r="L1118" s="18"/>
      <c r="M1118" s="2">
        <f>G1118+J1118</f>
        <v>0</v>
      </c>
      <c r="N1118" s="16">
        <f>D1118*M1118</f>
        <v>0</v>
      </c>
    </row>
    <row r="1119" spans="1:14">
      <c r="A1119" s="27"/>
      <c r="B1119" s="27"/>
      <c r="C1119" s="27"/>
      <c r="D1119" s="32"/>
      <c r="E1119" s="32"/>
      <c r="F1119" s="18"/>
      <c r="G1119" s="2"/>
      <c r="H1119" s="2"/>
      <c r="I1119" s="18"/>
      <c r="J1119" s="2"/>
      <c r="K1119" s="2"/>
      <c r="L1119" s="18"/>
      <c r="M1119" s="2"/>
      <c r="N1119" s="2"/>
    </row>
    <row r="1120" spans="1:14">
      <c r="A1120" s="27" t="s">
        <v>420</v>
      </c>
      <c r="B1120" s="27" t="s">
        <v>9</v>
      </c>
      <c r="C1120" s="27">
        <v>1</v>
      </c>
      <c r="D1120" s="39">
        <f>+D1112</f>
        <v>0</v>
      </c>
      <c r="E1120" s="32">
        <f>+E1118*D1120</f>
        <v>0</v>
      </c>
      <c r="F1120" s="18"/>
      <c r="G1120" s="2"/>
      <c r="H1120" s="16">
        <f>D1120*G1120</f>
        <v>0</v>
      </c>
      <c r="I1120" s="18"/>
      <c r="J1120" s="2"/>
      <c r="K1120" s="16">
        <f>D1120*J1120</f>
        <v>0</v>
      </c>
      <c r="L1120" s="18"/>
      <c r="M1120" s="2">
        <f>G1120+J1120</f>
        <v>0</v>
      </c>
      <c r="N1120" s="16">
        <f>D1120*M1120</f>
        <v>0</v>
      </c>
    </row>
    <row r="1121" spans="1:14">
      <c r="A1121" s="27"/>
      <c r="B1121" s="27"/>
      <c r="C1121" s="27"/>
      <c r="D1121" s="32"/>
      <c r="E1121" s="32"/>
      <c r="F1121" s="18"/>
      <c r="G1121" s="2"/>
      <c r="H1121" s="2"/>
      <c r="I1121" s="18"/>
      <c r="J1121" s="2"/>
      <c r="K1121" s="2"/>
      <c r="L1121" s="18"/>
      <c r="M1121" s="2"/>
      <c r="N1121" s="2"/>
    </row>
    <row r="1122" spans="1:14">
      <c r="A1122" s="27" t="s">
        <v>421</v>
      </c>
      <c r="B1122" s="27" t="s">
        <v>9</v>
      </c>
      <c r="C1122" s="27">
        <v>1</v>
      </c>
      <c r="D1122" s="32"/>
      <c r="E1122" s="32">
        <f t="shared" si="14"/>
        <v>0</v>
      </c>
      <c r="F1122" s="18"/>
      <c r="G1122" s="2"/>
      <c r="H1122" s="16">
        <f>D1122*G1122</f>
        <v>0</v>
      </c>
      <c r="I1122" s="18"/>
      <c r="J1122" s="2"/>
      <c r="K1122" s="16">
        <f>D1122*J1122</f>
        <v>0</v>
      </c>
      <c r="L1122" s="18"/>
      <c r="M1122" s="2">
        <f>G1122+J1122</f>
        <v>0</v>
      </c>
      <c r="N1122" s="16">
        <f>D1122*M1122</f>
        <v>0</v>
      </c>
    </row>
    <row r="1123" spans="1:14">
      <c r="A1123" s="27"/>
      <c r="B1123" s="27"/>
      <c r="C1123" s="27"/>
      <c r="D1123" s="32"/>
      <c r="E1123" s="32"/>
      <c r="F1123" s="18"/>
      <c r="G1123" s="2"/>
      <c r="H1123" s="2"/>
      <c r="I1123" s="18"/>
      <c r="J1123" s="2"/>
      <c r="K1123" s="2"/>
      <c r="L1123" s="18"/>
      <c r="M1123" s="2"/>
      <c r="N1123" s="2"/>
    </row>
    <row r="1124" spans="1:14">
      <c r="A1124" s="31" t="s">
        <v>436</v>
      </c>
      <c r="B1124" s="27"/>
      <c r="C1124" s="27"/>
      <c r="D1124" s="32"/>
      <c r="E1124" s="32"/>
      <c r="F1124" s="18"/>
      <c r="G1124" s="2"/>
      <c r="H1124" s="2"/>
      <c r="I1124" s="18"/>
      <c r="J1124" s="2"/>
      <c r="K1124" s="2"/>
      <c r="L1124" s="18"/>
      <c r="M1124" s="2"/>
      <c r="N1124" s="2"/>
    </row>
    <row r="1125" spans="1:14">
      <c r="A1125" s="27"/>
      <c r="B1125" s="27"/>
      <c r="C1125" s="27"/>
      <c r="D1125" s="41">
        <v>1600000</v>
      </c>
      <c r="E1125" s="32"/>
      <c r="F1125" s="18"/>
      <c r="G1125" s="2"/>
      <c r="H1125" s="2"/>
      <c r="I1125" s="18"/>
      <c r="J1125" s="2"/>
      <c r="K1125" s="2"/>
      <c r="L1125" s="18"/>
      <c r="M1125" s="2"/>
      <c r="N1125" s="2"/>
    </row>
    <row r="1126" spans="1:14" ht="46.8">
      <c r="A1126" s="27" t="s">
        <v>437</v>
      </c>
      <c r="B1126" s="27" t="s">
        <v>9</v>
      </c>
      <c r="C1126" s="27">
        <v>1</v>
      </c>
      <c r="D1126" s="32">
        <v>0</v>
      </c>
      <c r="E1126" s="32">
        <f t="shared" ref="E1126" si="15">(C1126*D1126)</f>
        <v>0</v>
      </c>
      <c r="F1126" s="18"/>
      <c r="G1126" s="2"/>
      <c r="H1126" s="16">
        <f>D1126*G1126</f>
        <v>0</v>
      </c>
      <c r="I1126" s="18"/>
      <c r="J1126" s="2"/>
      <c r="K1126" s="16">
        <f>D1126*J1126</f>
        <v>0</v>
      </c>
      <c r="L1126" s="18"/>
      <c r="M1126" s="2">
        <f>G1126+J1126</f>
        <v>0</v>
      </c>
      <c r="N1126" s="16">
        <f>D1126*M1126</f>
        <v>0</v>
      </c>
    </row>
    <row r="1127" spans="1:14">
      <c r="A1127" s="27"/>
      <c r="B1127" s="27"/>
      <c r="C1127" s="27"/>
      <c r="D1127" s="32"/>
      <c r="E1127" s="32"/>
      <c r="F1127" s="18"/>
      <c r="G1127" s="2"/>
      <c r="H1127" s="2"/>
      <c r="I1127" s="18"/>
      <c r="J1127" s="2"/>
      <c r="K1127" s="2"/>
      <c r="L1127" s="18"/>
      <c r="M1127" s="2"/>
      <c r="N1127" s="2"/>
    </row>
    <row r="1128" spans="1:14">
      <c r="A1128" s="27" t="s">
        <v>420</v>
      </c>
      <c r="B1128" s="27" t="s">
        <v>9</v>
      </c>
      <c r="C1128" s="27">
        <v>1</v>
      </c>
      <c r="D1128" s="39">
        <f>+D1120</f>
        <v>0</v>
      </c>
      <c r="E1128" s="32">
        <f>+E1126*D1128</f>
        <v>0</v>
      </c>
      <c r="F1128" s="18"/>
      <c r="G1128" s="2"/>
      <c r="H1128" s="16">
        <f>D1128*G1128</f>
        <v>0</v>
      </c>
      <c r="I1128" s="18"/>
      <c r="J1128" s="2"/>
      <c r="K1128" s="16">
        <f>D1128*J1128</f>
        <v>0</v>
      </c>
      <c r="L1128" s="18"/>
      <c r="M1128" s="2">
        <f>G1128+J1128</f>
        <v>0</v>
      </c>
      <c r="N1128" s="16">
        <f>D1128*M1128</f>
        <v>0</v>
      </c>
    </row>
    <row r="1129" spans="1:14">
      <c r="A1129" s="27"/>
      <c r="B1129" s="27"/>
      <c r="C1129" s="27"/>
      <c r="D1129" s="32"/>
      <c r="E1129" s="32"/>
      <c r="F1129" s="18"/>
      <c r="G1129" s="2"/>
      <c r="H1129" s="2"/>
      <c r="I1129" s="18"/>
      <c r="J1129" s="2"/>
      <c r="K1129" s="2"/>
      <c r="L1129" s="18"/>
      <c r="M1129" s="2"/>
      <c r="N1129" s="2"/>
    </row>
    <row r="1130" spans="1:14">
      <c r="A1130" s="27" t="s">
        <v>421</v>
      </c>
      <c r="B1130" s="27" t="s">
        <v>9</v>
      </c>
      <c r="C1130" s="27">
        <v>1</v>
      </c>
      <c r="D1130" s="32"/>
      <c r="E1130" s="32">
        <f t="shared" ref="E1130" si="16">(C1130*D1130)</f>
        <v>0</v>
      </c>
      <c r="F1130" s="18"/>
      <c r="G1130" s="2"/>
      <c r="H1130" s="16">
        <f>D1130*G1130</f>
        <v>0</v>
      </c>
      <c r="I1130" s="18"/>
      <c r="J1130" s="2"/>
      <c r="K1130" s="16">
        <f>D1130*J1130</f>
        <v>0</v>
      </c>
      <c r="L1130" s="18"/>
      <c r="M1130" s="2">
        <f>G1130+J1130</f>
        <v>0</v>
      </c>
      <c r="N1130" s="16">
        <f>D1130*M1130</f>
        <v>0</v>
      </c>
    </row>
    <row r="1131" spans="1:14">
      <c r="A1131" s="27"/>
      <c r="B1131" s="27"/>
      <c r="C1131" s="27"/>
      <c r="D1131" s="32"/>
      <c r="E1131" s="32"/>
      <c r="F1131" s="18"/>
      <c r="G1131" s="2"/>
      <c r="H1131" s="2"/>
      <c r="I1131" s="18"/>
      <c r="J1131" s="2"/>
      <c r="K1131" s="2"/>
      <c r="L1131" s="18"/>
      <c r="M1131" s="2"/>
      <c r="N1131" s="2"/>
    </row>
    <row r="1132" spans="1:14">
      <c r="A1132" s="31" t="s">
        <v>130</v>
      </c>
      <c r="B1132" s="27"/>
      <c r="C1132" s="27"/>
      <c r="D1132" s="32"/>
      <c r="E1132" s="32"/>
      <c r="F1132" s="18"/>
      <c r="G1132" s="2"/>
      <c r="H1132" s="2"/>
      <c r="I1132" s="18"/>
      <c r="J1132" s="2"/>
      <c r="K1132" s="2"/>
      <c r="L1132" s="18"/>
      <c r="M1132" s="2"/>
      <c r="N1132" s="2"/>
    </row>
    <row r="1133" spans="1:14">
      <c r="A1133" s="27"/>
      <c r="B1133" s="27"/>
      <c r="C1133" s="27"/>
      <c r="D1133" s="38"/>
      <c r="E1133" s="32"/>
      <c r="F1133" s="18"/>
      <c r="G1133" s="2"/>
      <c r="H1133" s="2"/>
      <c r="I1133" s="18"/>
      <c r="J1133" s="2"/>
      <c r="K1133" s="2"/>
      <c r="L1133" s="18"/>
      <c r="M1133" s="2"/>
      <c r="N1133" s="2"/>
    </row>
    <row r="1134" spans="1:14" ht="46.8">
      <c r="A1134" s="27" t="s">
        <v>438</v>
      </c>
      <c r="B1134" s="27" t="s">
        <v>9</v>
      </c>
      <c r="C1134" s="27">
        <v>1</v>
      </c>
      <c r="D1134" s="34">
        <v>100000</v>
      </c>
      <c r="E1134" s="32">
        <f t="shared" ref="E1134" si="17">(C1134*D1134)</f>
        <v>100000</v>
      </c>
      <c r="F1134" s="18"/>
      <c r="G1134" s="2"/>
      <c r="H1134" s="16">
        <f>D1134*G1134</f>
        <v>0</v>
      </c>
      <c r="I1134" s="18"/>
      <c r="J1134" s="2"/>
      <c r="K1134" s="16">
        <f>D1134*J1134</f>
        <v>0</v>
      </c>
      <c r="L1134" s="18"/>
      <c r="M1134" s="2">
        <f>G1134+J1134</f>
        <v>0</v>
      </c>
      <c r="N1134" s="16">
        <f>D1134*M1134</f>
        <v>0</v>
      </c>
    </row>
    <row r="1135" spans="1:14">
      <c r="A1135" s="27"/>
      <c r="B1135" s="27"/>
      <c r="C1135" s="27"/>
      <c r="D1135" s="32"/>
      <c r="E1135" s="32"/>
      <c r="F1135" s="18"/>
      <c r="G1135" s="2"/>
      <c r="H1135" s="2"/>
      <c r="I1135" s="18"/>
      <c r="J1135" s="2"/>
      <c r="K1135" s="2"/>
      <c r="L1135" s="18"/>
      <c r="M1135" s="2"/>
      <c r="N1135" s="2"/>
    </row>
    <row r="1136" spans="1:14">
      <c r="A1136" s="27" t="s">
        <v>420</v>
      </c>
      <c r="B1136" s="27" t="s">
        <v>9</v>
      </c>
      <c r="C1136" s="27">
        <v>1</v>
      </c>
      <c r="D1136" s="39">
        <f>+D1128</f>
        <v>0</v>
      </c>
      <c r="E1136" s="32">
        <f>+E1134*D1136</f>
        <v>0</v>
      </c>
      <c r="F1136" s="18"/>
      <c r="G1136" s="2"/>
      <c r="H1136" s="16">
        <f>D1136*G1136</f>
        <v>0</v>
      </c>
      <c r="I1136" s="18"/>
      <c r="J1136" s="2"/>
      <c r="K1136" s="16">
        <f>D1136*J1136</f>
        <v>0</v>
      </c>
      <c r="L1136" s="18"/>
      <c r="M1136" s="2">
        <f>G1136+J1136</f>
        <v>0</v>
      </c>
      <c r="N1136" s="16">
        <f>D1136*M1136</f>
        <v>0</v>
      </c>
    </row>
    <row r="1137" spans="1:14">
      <c r="A1137" s="27"/>
      <c r="B1137" s="27"/>
      <c r="C1137" s="27"/>
      <c r="D1137" s="32"/>
      <c r="E1137" s="32"/>
      <c r="F1137" s="18"/>
      <c r="G1137" s="2"/>
      <c r="H1137" s="2"/>
      <c r="I1137" s="18"/>
      <c r="J1137" s="2"/>
      <c r="K1137" s="2"/>
      <c r="L1137" s="18"/>
      <c r="M1137" s="2"/>
      <c r="N1137" s="2"/>
    </row>
    <row r="1138" spans="1:14">
      <c r="A1138" s="27" t="s">
        <v>421</v>
      </c>
      <c r="B1138" s="27" t="s">
        <v>9</v>
      </c>
      <c r="C1138" s="27">
        <v>1</v>
      </c>
      <c r="D1138" s="32"/>
      <c r="E1138" s="32">
        <f t="shared" ref="E1138" si="18">(C1138*D1138)</f>
        <v>0</v>
      </c>
      <c r="F1138" s="18"/>
      <c r="G1138" s="2"/>
      <c r="H1138" s="16">
        <f>D1138*G1138</f>
        <v>0</v>
      </c>
      <c r="I1138" s="18"/>
      <c r="J1138" s="2"/>
      <c r="K1138" s="16">
        <f>D1138*J1138</f>
        <v>0</v>
      </c>
      <c r="L1138" s="18"/>
      <c r="M1138" s="2">
        <f>G1138+J1138</f>
        <v>0</v>
      </c>
      <c r="N1138" s="16">
        <f>D1138*M1138</f>
        <v>0</v>
      </c>
    </row>
    <row r="1139" spans="1:14">
      <c r="A1139" s="27"/>
      <c r="B1139" s="27"/>
      <c r="C1139" s="27"/>
      <c r="D1139" s="32"/>
      <c r="E1139" s="32"/>
      <c r="F1139" s="18"/>
      <c r="G1139" s="2"/>
      <c r="H1139" s="2"/>
      <c r="I1139" s="18"/>
      <c r="J1139" s="2"/>
      <c r="K1139" s="2"/>
      <c r="L1139" s="18"/>
      <c r="M1139" s="2"/>
      <c r="N1139" s="2"/>
    </row>
    <row r="1140" spans="1:14">
      <c r="A1140" s="31" t="s">
        <v>128</v>
      </c>
      <c r="B1140" s="27"/>
      <c r="C1140" s="27"/>
      <c r="D1140" s="32"/>
      <c r="E1140" s="32"/>
      <c r="F1140" s="18"/>
      <c r="G1140" s="2"/>
      <c r="H1140" s="2"/>
      <c r="I1140" s="18"/>
      <c r="J1140" s="2"/>
      <c r="K1140" s="2"/>
      <c r="L1140" s="18"/>
      <c r="M1140" s="2"/>
      <c r="N1140" s="2"/>
    </row>
    <row r="1141" spans="1:14">
      <c r="A1141" s="27"/>
      <c r="B1141" s="27"/>
      <c r="C1141" s="27"/>
      <c r="D1141" s="41"/>
      <c r="E1141" s="32"/>
      <c r="F1141" s="18"/>
      <c r="G1141" s="2"/>
      <c r="H1141" s="2"/>
      <c r="I1141" s="18"/>
      <c r="J1141" s="2"/>
      <c r="K1141" s="2"/>
      <c r="L1141" s="18"/>
      <c r="M1141" s="2"/>
      <c r="N1141" s="2"/>
    </row>
    <row r="1142" spans="1:14" ht="46.8">
      <c r="A1142" s="27" t="s">
        <v>439</v>
      </c>
      <c r="B1142" s="27" t="s">
        <v>9</v>
      </c>
      <c r="C1142" s="27">
        <v>1</v>
      </c>
      <c r="D1142" s="32">
        <v>800000</v>
      </c>
      <c r="E1142" s="32">
        <f t="shared" ref="E1142" si="19">(C1142*D1142)</f>
        <v>800000</v>
      </c>
      <c r="F1142" s="18"/>
      <c r="G1142" s="2"/>
      <c r="H1142" s="16">
        <f>D1142*G1142</f>
        <v>0</v>
      </c>
      <c r="I1142" s="18"/>
      <c r="J1142" s="2"/>
      <c r="K1142" s="16">
        <f>D1142*J1142</f>
        <v>0</v>
      </c>
      <c r="L1142" s="18"/>
      <c r="M1142" s="2">
        <f>G1142+J1142</f>
        <v>0</v>
      </c>
      <c r="N1142" s="16">
        <f>D1142*M1142</f>
        <v>0</v>
      </c>
    </row>
    <row r="1143" spans="1:14">
      <c r="A1143" s="27"/>
      <c r="B1143" s="27"/>
      <c r="C1143" s="27"/>
      <c r="D1143" s="32"/>
      <c r="E1143" s="32"/>
      <c r="F1143" s="18"/>
      <c r="G1143" s="2"/>
      <c r="H1143" s="2"/>
      <c r="I1143" s="18"/>
      <c r="J1143" s="2"/>
      <c r="K1143" s="2"/>
      <c r="L1143" s="18"/>
      <c r="M1143" s="2"/>
      <c r="N1143" s="2"/>
    </row>
    <row r="1144" spans="1:14">
      <c r="A1144" s="27" t="s">
        <v>420</v>
      </c>
      <c r="B1144" s="27" t="s">
        <v>9</v>
      </c>
      <c r="C1144" s="27">
        <v>1</v>
      </c>
      <c r="D1144" s="39">
        <f>+D1136</f>
        <v>0</v>
      </c>
      <c r="E1144" s="32">
        <f>+E1142*D1144</f>
        <v>0</v>
      </c>
      <c r="F1144" s="18"/>
      <c r="G1144" s="2"/>
      <c r="H1144" s="16">
        <f>D1144*G1144</f>
        <v>0</v>
      </c>
      <c r="I1144" s="18"/>
      <c r="J1144" s="2"/>
      <c r="K1144" s="16">
        <f>D1144*J1144</f>
        <v>0</v>
      </c>
      <c r="L1144" s="18"/>
      <c r="M1144" s="2">
        <f>G1144+J1144</f>
        <v>0</v>
      </c>
      <c r="N1144" s="16">
        <f>D1144*M1144</f>
        <v>0</v>
      </c>
    </row>
    <row r="1145" spans="1:14">
      <c r="A1145" s="27"/>
      <c r="B1145" s="27"/>
      <c r="C1145" s="27"/>
      <c r="D1145" s="32"/>
      <c r="E1145" s="32"/>
      <c r="F1145" s="18"/>
      <c r="G1145" s="2"/>
      <c r="H1145" s="2"/>
      <c r="I1145" s="18"/>
      <c r="J1145" s="2"/>
      <c r="K1145" s="2"/>
      <c r="L1145" s="18"/>
      <c r="M1145" s="2"/>
      <c r="N1145" s="2"/>
    </row>
    <row r="1146" spans="1:14">
      <c r="A1146" s="27" t="s">
        <v>421</v>
      </c>
      <c r="B1146" s="27" t="s">
        <v>9</v>
      </c>
      <c r="C1146" s="27">
        <v>1</v>
      </c>
      <c r="D1146" s="32"/>
      <c r="E1146" s="32">
        <f t="shared" ref="E1146" si="20">(C1146*D1146)</f>
        <v>0</v>
      </c>
      <c r="F1146" s="18"/>
      <c r="G1146" s="2"/>
      <c r="H1146" s="16">
        <f>D1146*G1146</f>
        <v>0</v>
      </c>
      <c r="I1146" s="18"/>
      <c r="J1146" s="2"/>
      <c r="K1146" s="16">
        <f>D1146*J1146</f>
        <v>0</v>
      </c>
      <c r="L1146" s="18"/>
      <c r="M1146" s="2">
        <f>G1146+J1146</f>
        <v>0</v>
      </c>
      <c r="N1146" s="16">
        <f>D1146*M1146</f>
        <v>0</v>
      </c>
    </row>
    <row r="1147" spans="1:14">
      <c r="A1147" s="27"/>
      <c r="B1147" s="27"/>
      <c r="C1147" s="27"/>
      <c r="D1147" s="32"/>
      <c r="E1147" s="32"/>
      <c r="F1147" s="18"/>
      <c r="G1147" s="2"/>
      <c r="H1147" s="2"/>
      <c r="I1147" s="18"/>
      <c r="J1147" s="2"/>
      <c r="K1147" s="2"/>
      <c r="L1147" s="18"/>
      <c r="M1147" s="2"/>
      <c r="N1147" s="2"/>
    </row>
    <row r="1148" spans="1:14">
      <c r="A1148" s="31" t="s">
        <v>129</v>
      </c>
      <c r="B1148" s="27"/>
      <c r="C1148" s="27"/>
      <c r="D1148" s="32"/>
      <c r="E1148" s="32"/>
      <c r="F1148" s="18"/>
      <c r="G1148" s="2"/>
      <c r="H1148" s="2"/>
      <c r="I1148" s="18"/>
      <c r="J1148" s="2"/>
      <c r="K1148" s="2"/>
      <c r="L1148" s="18"/>
      <c r="M1148" s="2"/>
      <c r="N1148" s="2"/>
    </row>
    <row r="1149" spans="1:14">
      <c r="A1149" s="27"/>
      <c r="B1149" s="27"/>
      <c r="C1149" s="27"/>
      <c r="D1149" s="41">
        <v>1000000</v>
      </c>
      <c r="E1149" s="32"/>
      <c r="F1149" s="18"/>
      <c r="G1149" s="2"/>
      <c r="H1149" s="2"/>
      <c r="I1149" s="18"/>
      <c r="J1149" s="2"/>
      <c r="K1149" s="2"/>
      <c r="L1149" s="18"/>
      <c r="M1149" s="2"/>
      <c r="N1149" s="2"/>
    </row>
    <row r="1150" spans="1:14" ht="46.8">
      <c r="A1150" s="27" t="s">
        <v>440</v>
      </c>
      <c r="B1150" s="27" t="s">
        <v>9</v>
      </c>
      <c r="C1150" s="27">
        <v>1</v>
      </c>
      <c r="D1150" s="32">
        <v>0</v>
      </c>
      <c r="E1150" s="32">
        <f t="shared" ref="E1150" si="21">(C1150*D1150)</f>
        <v>0</v>
      </c>
      <c r="F1150" s="18"/>
      <c r="G1150" s="2"/>
      <c r="H1150" s="16">
        <f>D1150*G1150</f>
        <v>0</v>
      </c>
      <c r="I1150" s="18"/>
      <c r="J1150" s="2"/>
      <c r="K1150" s="16">
        <f>D1150*J1150</f>
        <v>0</v>
      </c>
      <c r="L1150" s="18"/>
      <c r="M1150" s="2">
        <f>G1150+J1150</f>
        <v>0</v>
      </c>
      <c r="N1150" s="16">
        <f>D1150*M1150</f>
        <v>0</v>
      </c>
    </row>
    <row r="1151" spans="1:14">
      <c r="A1151" s="27"/>
      <c r="B1151" s="27"/>
      <c r="C1151" s="27"/>
      <c r="D1151" s="32"/>
      <c r="E1151" s="32"/>
      <c r="F1151" s="18"/>
      <c r="G1151" s="2"/>
      <c r="H1151" s="2"/>
      <c r="I1151" s="18"/>
      <c r="J1151" s="2"/>
      <c r="K1151" s="2"/>
      <c r="L1151" s="18"/>
      <c r="M1151" s="2"/>
      <c r="N1151" s="2"/>
    </row>
    <row r="1152" spans="1:14">
      <c r="A1152" s="27" t="s">
        <v>420</v>
      </c>
      <c r="B1152" s="27" t="s">
        <v>9</v>
      </c>
      <c r="C1152" s="27">
        <v>1</v>
      </c>
      <c r="D1152" s="39">
        <f>+D1144</f>
        <v>0</v>
      </c>
      <c r="E1152" s="32">
        <f>+E1150*D1152</f>
        <v>0</v>
      </c>
      <c r="F1152" s="18"/>
      <c r="G1152" s="2"/>
      <c r="H1152" s="16">
        <f>D1152*G1152</f>
        <v>0</v>
      </c>
      <c r="I1152" s="18"/>
      <c r="J1152" s="2"/>
      <c r="K1152" s="16">
        <f>D1152*J1152</f>
        <v>0</v>
      </c>
      <c r="L1152" s="18"/>
      <c r="M1152" s="2">
        <f>G1152+J1152</f>
        <v>0</v>
      </c>
      <c r="N1152" s="16">
        <f>D1152*M1152</f>
        <v>0</v>
      </c>
    </row>
    <row r="1153" spans="1:14">
      <c r="A1153" s="27"/>
      <c r="B1153" s="27"/>
      <c r="C1153" s="27"/>
      <c r="D1153" s="32"/>
      <c r="E1153" s="32"/>
      <c r="F1153" s="18"/>
      <c r="G1153" s="2"/>
      <c r="H1153" s="2"/>
      <c r="I1153" s="18"/>
      <c r="J1153" s="2"/>
      <c r="K1153" s="2"/>
      <c r="L1153" s="18"/>
      <c r="M1153" s="2"/>
      <c r="N1153" s="2"/>
    </row>
    <row r="1154" spans="1:14">
      <c r="A1154" s="27" t="s">
        <v>421</v>
      </c>
      <c r="B1154" s="27" t="s">
        <v>9</v>
      </c>
      <c r="C1154" s="27">
        <v>1</v>
      </c>
      <c r="D1154" s="32"/>
      <c r="E1154" s="32">
        <f t="shared" ref="E1154" si="22">(C1154*D1154)</f>
        <v>0</v>
      </c>
      <c r="F1154" s="18"/>
      <c r="G1154" s="2"/>
      <c r="H1154" s="16">
        <f>D1154*G1154</f>
        <v>0</v>
      </c>
      <c r="I1154" s="18"/>
      <c r="J1154" s="2"/>
      <c r="K1154" s="16">
        <f>D1154*J1154</f>
        <v>0</v>
      </c>
      <c r="L1154" s="18"/>
      <c r="M1154" s="2">
        <f>G1154+J1154</f>
        <v>0</v>
      </c>
      <c r="N1154" s="16">
        <f>D1154*M1154</f>
        <v>0</v>
      </c>
    </row>
    <row r="1155" spans="1:14">
      <c r="A1155" s="27"/>
      <c r="B1155" s="27"/>
      <c r="C1155" s="27"/>
      <c r="D1155" s="32"/>
      <c r="E1155" s="32"/>
      <c r="F1155" s="18"/>
      <c r="G1155" s="2"/>
      <c r="H1155" s="2"/>
      <c r="I1155" s="18"/>
      <c r="J1155" s="2"/>
      <c r="K1155" s="2"/>
      <c r="L1155" s="18"/>
      <c r="M1155" s="2"/>
      <c r="N1155" s="2"/>
    </row>
    <row r="1156" spans="1:14">
      <c r="A1156" s="27"/>
      <c r="B1156" s="27"/>
      <c r="C1156" s="27"/>
      <c r="D1156" s="32"/>
      <c r="E1156" s="32"/>
      <c r="F1156" s="18"/>
      <c r="G1156" s="2"/>
      <c r="H1156" s="2"/>
      <c r="I1156" s="18"/>
      <c r="J1156" s="2"/>
      <c r="K1156" s="2"/>
      <c r="L1156" s="18"/>
      <c r="M1156" s="2"/>
      <c r="N1156" s="2"/>
    </row>
    <row r="1157" spans="1:14">
      <c r="A1157" s="31" t="s">
        <v>441</v>
      </c>
      <c r="B1157" s="27"/>
      <c r="C1157" s="27"/>
      <c r="D1157" s="32"/>
      <c r="E1157" s="32"/>
      <c r="F1157" s="18"/>
      <c r="G1157" s="2"/>
      <c r="H1157" s="2"/>
      <c r="I1157" s="18"/>
      <c r="J1157" s="2"/>
      <c r="K1157" s="2"/>
      <c r="L1157" s="18"/>
      <c r="M1157" s="2"/>
      <c r="N1157" s="2"/>
    </row>
    <row r="1158" spans="1:14">
      <c r="A1158" s="27"/>
      <c r="B1158" s="27"/>
      <c r="C1158" s="27"/>
      <c r="D1158" s="32"/>
      <c r="E1158" s="32"/>
      <c r="F1158" s="18"/>
      <c r="G1158" s="2"/>
      <c r="H1158" s="2"/>
      <c r="I1158" s="18"/>
      <c r="J1158" s="2"/>
      <c r="K1158" s="2"/>
      <c r="L1158" s="18"/>
      <c r="M1158" s="2"/>
      <c r="N1158" s="2"/>
    </row>
    <row r="1159" spans="1:14" ht="46.8">
      <c r="A1159" s="27" t="s">
        <v>440</v>
      </c>
      <c r="B1159" s="27" t="s">
        <v>9</v>
      </c>
      <c r="C1159" s="27">
        <v>0</v>
      </c>
      <c r="D1159" s="32">
        <v>80000</v>
      </c>
      <c r="E1159" s="32">
        <f t="shared" ref="E1159" si="23">(C1159*D1159)</f>
        <v>0</v>
      </c>
      <c r="F1159" s="18"/>
      <c r="G1159" s="2"/>
      <c r="H1159" s="16">
        <f>D1159*G1159</f>
        <v>0</v>
      </c>
      <c r="I1159" s="18"/>
      <c r="J1159" s="2"/>
      <c r="K1159" s="16">
        <f>D1159*J1159</f>
        <v>0</v>
      </c>
      <c r="L1159" s="18"/>
      <c r="M1159" s="2">
        <f>G1159+J1159</f>
        <v>0</v>
      </c>
      <c r="N1159" s="16">
        <f>D1159*M1159</f>
        <v>0</v>
      </c>
    </row>
    <row r="1160" spans="1:14">
      <c r="A1160" s="27"/>
      <c r="B1160" s="27"/>
      <c r="C1160" s="27"/>
      <c r="D1160" s="32"/>
      <c r="E1160" s="32"/>
      <c r="F1160" s="18"/>
      <c r="G1160" s="2"/>
      <c r="H1160" s="2"/>
      <c r="I1160" s="18"/>
      <c r="J1160" s="2"/>
      <c r="K1160" s="2"/>
      <c r="L1160" s="18"/>
      <c r="M1160" s="2"/>
      <c r="N1160" s="2"/>
    </row>
    <row r="1161" spans="1:14">
      <c r="A1161" s="27" t="s">
        <v>420</v>
      </c>
      <c r="B1161" s="27" t="s">
        <v>9</v>
      </c>
      <c r="C1161" s="27">
        <v>1</v>
      </c>
      <c r="D1161" s="39">
        <f>+D1152</f>
        <v>0</v>
      </c>
      <c r="E1161" s="32">
        <f>+E1159*D1161</f>
        <v>0</v>
      </c>
      <c r="F1161" s="18"/>
      <c r="G1161" s="2"/>
      <c r="H1161" s="16">
        <f>D1161*G1161</f>
        <v>0</v>
      </c>
      <c r="I1161" s="18"/>
      <c r="J1161" s="2"/>
      <c r="K1161" s="16">
        <f>D1161*J1161</f>
        <v>0</v>
      </c>
      <c r="L1161" s="18"/>
      <c r="M1161" s="2">
        <f>G1161+J1161</f>
        <v>0</v>
      </c>
      <c r="N1161" s="16">
        <f>D1161*M1161</f>
        <v>0</v>
      </c>
    </row>
    <row r="1162" spans="1:14">
      <c r="A1162" s="27"/>
      <c r="B1162" s="27"/>
      <c r="C1162" s="27"/>
      <c r="D1162" s="32"/>
      <c r="E1162" s="32"/>
      <c r="F1162" s="18"/>
      <c r="G1162" s="2"/>
      <c r="H1162" s="2"/>
      <c r="I1162" s="18"/>
      <c r="J1162" s="2"/>
      <c r="K1162" s="2"/>
      <c r="L1162" s="18"/>
      <c r="M1162" s="2"/>
      <c r="N1162" s="2"/>
    </row>
    <row r="1163" spans="1:14">
      <c r="A1163" s="27" t="s">
        <v>421</v>
      </c>
      <c r="B1163" s="27" t="s">
        <v>9</v>
      </c>
      <c r="C1163" s="27">
        <v>1</v>
      </c>
      <c r="D1163" s="32"/>
      <c r="E1163" s="32">
        <f t="shared" ref="E1163" si="24">(C1163*D1163)</f>
        <v>0</v>
      </c>
      <c r="F1163" s="18"/>
      <c r="G1163" s="2"/>
      <c r="H1163" s="16">
        <f>D1163*G1163</f>
        <v>0</v>
      </c>
      <c r="I1163" s="18"/>
      <c r="J1163" s="2"/>
      <c r="K1163" s="16">
        <f>D1163*J1163</f>
        <v>0</v>
      </c>
      <c r="L1163" s="18"/>
      <c r="M1163" s="2">
        <f>G1163+J1163</f>
        <v>0</v>
      </c>
      <c r="N1163" s="16">
        <f>D1163*M1163</f>
        <v>0</v>
      </c>
    </row>
    <row r="1164" spans="1:14">
      <c r="A1164" s="27"/>
      <c r="B1164" s="27"/>
      <c r="C1164" s="27"/>
      <c r="D1164" s="32"/>
      <c r="E1164" s="32"/>
      <c r="F1164" s="18"/>
      <c r="G1164" s="2"/>
      <c r="H1164" s="2"/>
      <c r="I1164" s="18"/>
      <c r="J1164" s="2"/>
      <c r="K1164" s="2"/>
      <c r="L1164" s="18"/>
      <c r="M1164" s="2"/>
      <c r="N1164" s="2"/>
    </row>
    <row r="1165" spans="1:14">
      <c r="A1165" s="27"/>
      <c r="B1165" s="27"/>
      <c r="C1165" s="27"/>
      <c r="D1165" s="32"/>
      <c r="E1165" s="32"/>
      <c r="F1165" s="18"/>
      <c r="G1165" s="2"/>
      <c r="H1165" s="2"/>
      <c r="I1165" s="18"/>
      <c r="J1165" s="2"/>
      <c r="K1165" s="2"/>
      <c r="L1165" s="18"/>
      <c r="M1165" s="2"/>
      <c r="N1165" s="2"/>
    </row>
    <row r="1166" spans="1:14">
      <c r="A1166" s="31" t="s">
        <v>442</v>
      </c>
      <c r="B1166" s="27"/>
      <c r="C1166" s="27"/>
      <c r="D1166" s="32"/>
      <c r="E1166" s="32"/>
      <c r="F1166" s="18"/>
      <c r="G1166" s="2"/>
      <c r="H1166" s="2"/>
      <c r="I1166" s="18"/>
      <c r="J1166" s="2"/>
      <c r="K1166" s="2"/>
      <c r="L1166" s="18"/>
      <c r="M1166" s="2"/>
      <c r="N1166" s="2"/>
    </row>
    <row r="1167" spans="1:14">
      <c r="A1167" s="27"/>
      <c r="B1167" s="27"/>
      <c r="C1167" s="27"/>
      <c r="D1167" s="32"/>
      <c r="E1167" s="32"/>
      <c r="F1167" s="18"/>
      <c r="G1167" s="2"/>
      <c r="H1167" s="2"/>
      <c r="I1167" s="18"/>
      <c r="J1167" s="2"/>
      <c r="K1167" s="2"/>
      <c r="L1167" s="18"/>
      <c r="M1167" s="2"/>
      <c r="N1167" s="2"/>
    </row>
    <row r="1168" spans="1:14" ht="46.8">
      <c r="A1168" s="27" t="s">
        <v>440</v>
      </c>
      <c r="B1168" s="27" t="s">
        <v>9</v>
      </c>
      <c r="C1168" s="27">
        <v>0</v>
      </c>
      <c r="D1168" s="32">
        <v>1000000</v>
      </c>
      <c r="E1168" s="32">
        <f t="shared" ref="E1168" si="25">(C1168*D1168)</f>
        <v>0</v>
      </c>
      <c r="F1168" s="18"/>
      <c r="G1168" s="2"/>
      <c r="H1168" s="16">
        <f>D1168*G1168</f>
        <v>0</v>
      </c>
      <c r="I1168" s="18"/>
      <c r="J1168" s="2"/>
      <c r="K1168" s="16">
        <f>D1168*J1168</f>
        <v>0</v>
      </c>
      <c r="L1168" s="18"/>
      <c r="M1168" s="2">
        <f>G1168+J1168</f>
        <v>0</v>
      </c>
      <c r="N1168" s="16">
        <f>D1168*M1168</f>
        <v>0</v>
      </c>
    </row>
    <row r="1169" spans="1:14">
      <c r="A1169" s="27"/>
      <c r="B1169" s="27"/>
      <c r="C1169" s="27"/>
      <c r="D1169" s="32"/>
      <c r="E1169" s="32"/>
      <c r="F1169" s="18"/>
      <c r="G1169" s="2"/>
      <c r="H1169" s="2"/>
      <c r="I1169" s="18"/>
      <c r="J1169" s="2"/>
      <c r="K1169" s="2"/>
      <c r="L1169" s="18"/>
      <c r="M1169" s="2"/>
      <c r="N1169" s="2"/>
    </row>
    <row r="1170" spans="1:14">
      <c r="A1170" s="27" t="s">
        <v>420</v>
      </c>
      <c r="B1170" s="27" t="s">
        <v>9</v>
      </c>
      <c r="C1170" s="27">
        <v>1</v>
      </c>
      <c r="D1170" s="39">
        <f>+D1161</f>
        <v>0</v>
      </c>
      <c r="E1170" s="32">
        <f>+E1168*D1170</f>
        <v>0</v>
      </c>
      <c r="F1170" s="18"/>
      <c r="G1170" s="2"/>
      <c r="H1170" s="16">
        <f>D1170*G1170</f>
        <v>0</v>
      </c>
      <c r="I1170" s="18"/>
      <c r="J1170" s="2"/>
      <c r="K1170" s="16">
        <f>D1170*J1170</f>
        <v>0</v>
      </c>
      <c r="L1170" s="18"/>
      <c r="M1170" s="2">
        <f>G1170+J1170</f>
        <v>0</v>
      </c>
      <c r="N1170" s="16">
        <f>D1170*M1170</f>
        <v>0</v>
      </c>
    </row>
    <row r="1171" spans="1:14">
      <c r="A1171" s="27"/>
      <c r="B1171" s="27"/>
      <c r="C1171" s="27"/>
      <c r="D1171" s="32"/>
      <c r="E1171" s="32"/>
      <c r="F1171" s="18"/>
      <c r="G1171" s="2"/>
      <c r="H1171" s="2"/>
      <c r="I1171" s="18"/>
      <c r="J1171" s="2"/>
      <c r="K1171" s="2"/>
      <c r="L1171" s="18"/>
      <c r="M1171" s="2"/>
      <c r="N1171" s="2"/>
    </row>
    <row r="1172" spans="1:14">
      <c r="A1172" s="27" t="s">
        <v>421</v>
      </c>
      <c r="B1172" s="27" t="s">
        <v>9</v>
      </c>
      <c r="C1172" s="27">
        <v>1</v>
      </c>
      <c r="D1172" s="32"/>
      <c r="E1172" s="32">
        <f t="shared" ref="E1172" si="26">(C1172*D1172)</f>
        <v>0</v>
      </c>
      <c r="F1172" s="18"/>
      <c r="G1172" s="2"/>
      <c r="H1172" s="16">
        <f>D1172*G1172</f>
        <v>0</v>
      </c>
      <c r="I1172" s="18"/>
      <c r="J1172" s="2"/>
      <c r="K1172" s="16">
        <f>D1172*J1172</f>
        <v>0</v>
      </c>
      <c r="L1172" s="18"/>
      <c r="M1172" s="2">
        <f>G1172+J1172</f>
        <v>0</v>
      </c>
      <c r="N1172" s="16">
        <f>D1172*M1172</f>
        <v>0</v>
      </c>
    </row>
    <row r="1173" spans="1:14">
      <c r="A1173" s="27"/>
      <c r="B1173" s="27"/>
      <c r="C1173" s="27"/>
      <c r="D1173" s="32"/>
      <c r="E1173" s="32"/>
      <c r="F1173" s="18"/>
      <c r="G1173" s="2"/>
      <c r="H1173" s="2"/>
      <c r="I1173" s="18"/>
      <c r="J1173" s="2"/>
      <c r="K1173" s="2"/>
      <c r="L1173" s="18"/>
      <c r="M1173" s="2"/>
      <c r="N1173" s="2"/>
    </row>
    <row r="1174" spans="1:14">
      <c r="A1174" s="31" t="s">
        <v>443</v>
      </c>
      <c r="B1174" s="27"/>
      <c r="C1174" s="27"/>
      <c r="D1174" s="32"/>
      <c r="E1174" s="32"/>
      <c r="F1174" s="18"/>
      <c r="G1174" s="2"/>
      <c r="H1174" s="2"/>
      <c r="I1174" s="18"/>
      <c r="J1174" s="2"/>
      <c r="K1174" s="2"/>
      <c r="L1174" s="18"/>
      <c r="M1174" s="2"/>
      <c r="N1174" s="2"/>
    </row>
    <row r="1175" spans="1:14">
      <c r="A1175" s="27"/>
      <c r="B1175" s="27"/>
      <c r="C1175" s="27"/>
      <c r="D1175" s="32"/>
      <c r="E1175" s="32"/>
      <c r="F1175" s="18"/>
      <c r="G1175" s="2"/>
      <c r="H1175" s="2"/>
      <c r="I1175" s="18"/>
      <c r="J1175" s="2"/>
      <c r="K1175" s="2"/>
      <c r="L1175" s="18"/>
      <c r="M1175" s="2"/>
      <c r="N1175" s="2"/>
    </row>
    <row r="1176" spans="1:14" ht="46.8">
      <c r="A1176" s="27" t="s">
        <v>440</v>
      </c>
      <c r="B1176" s="27" t="s">
        <v>9</v>
      </c>
      <c r="C1176" s="27">
        <v>0</v>
      </c>
      <c r="D1176" s="32">
        <v>120000</v>
      </c>
      <c r="E1176" s="32">
        <f t="shared" ref="E1176" si="27">(C1176*D1176)</f>
        <v>0</v>
      </c>
      <c r="F1176" s="18"/>
      <c r="G1176" s="2"/>
      <c r="H1176" s="16">
        <f>D1176*G1176</f>
        <v>0</v>
      </c>
      <c r="I1176" s="18"/>
      <c r="J1176" s="2"/>
      <c r="K1176" s="16">
        <f>D1176*J1176</f>
        <v>0</v>
      </c>
      <c r="L1176" s="18"/>
      <c r="M1176" s="2">
        <f>G1176+J1176</f>
        <v>0</v>
      </c>
      <c r="N1176" s="16">
        <f>D1176*M1176</f>
        <v>0</v>
      </c>
    </row>
    <row r="1177" spans="1:14">
      <c r="A1177" s="27"/>
      <c r="B1177" s="27"/>
      <c r="C1177" s="27"/>
      <c r="D1177" s="32"/>
      <c r="E1177" s="32"/>
      <c r="F1177" s="18"/>
      <c r="G1177" s="2"/>
      <c r="H1177" s="2"/>
      <c r="I1177" s="18"/>
      <c r="J1177" s="2"/>
      <c r="K1177" s="2"/>
      <c r="L1177" s="18"/>
      <c r="M1177" s="2"/>
      <c r="N1177" s="2"/>
    </row>
    <row r="1178" spans="1:14">
      <c r="A1178" s="27" t="s">
        <v>420</v>
      </c>
      <c r="B1178" s="27" t="s">
        <v>9</v>
      </c>
      <c r="C1178" s="27">
        <v>1</v>
      </c>
      <c r="D1178" s="39">
        <f>+D1170</f>
        <v>0</v>
      </c>
      <c r="E1178" s="32">
        <f>+E1176*D1178</f>
        <v>0</v>
      </c>
      <c r="F1178" s="18"/>
      <c r="G1178" s="2"/>
      <c r="H1178" s="16">
        <f>D1178*G1178</f>
        <v>0</v>
      </c>
      <c r="I1178" s="18"/>
      <c r="J1178" s="2"/>
      <c r="K1178" s="16">
        <f>D1178*J1178</f>
        <v>0</v>
      </c>
      <c r="L1178" s="18"/>
      <c r="M1178" s="2">
        <f>G1178+J1178</f>
        <v>0</v>
      </c>
      <c r="N1178" s="16">
        <f>D1178*M1178</f>
        <v>0</v>
      </c>
    </row>
    <row r="1179" spans="1:14">
      <c r="A1179" s="27"/>
      <c r="B1179" s="27"/>
      <c r="C1179" s="27"/>
      <c r="D1179" s="32"/>
      <c r="E1179" s="32"/>
      <c r="F1179" s="18"/>
      <c r="G1179" s="2"/>
      <c r="H1179" s="2"/>
      <c r="I1179" s="18"/>
      <c r="J1179" s="2"/>
      <c r="K1179" s="2"/>
      <c r="L1179" s="18"/>
      <c r="M1179" s="2"/>
      <c r="N1179" s="2"/>
    </row>
    <row r="1180" spans="1:14">
      <c r="A1180" s="27" t="s">
        <v>421</v>
      </c>
      <c r="B1180" s="27" t="s">
        <v>9</v>
      </c>
      <c r="C1180" s="27">
        <v>1</v>
      </c>
      <c r="D1180" s="32"/>
      <c r="E1180" s="32">
        <f t="shared" ref="E1180" si="28">(C1180*D1180)</f>
        <v>0</v>
      </c>
      <c r="F1180" s="18"/>
      <c r="G1180" s="2"/>
      <c r="H1180" s="16">
        <f>D1180*G1180</f>
        <v>0</v>
      </c>
      <c r="I1180" s="18"/>
      <c r="J1180" s="2"/>
      <c r="K1180" s="16">
        <f>D1180*J1180</f>
        <v>0</v>
      </c>
      <c r="L1180" s="18"/>
      <c r="M1180" s="2">
        <f>G1180+J1180</f>
        <v>0</v>
      </c>
      <c r="N1180" s="16">
        <f>D1180*M1180</f>
        <v>0</v>
      </c>
    </row>
    <row r="1181" spans="1:14">
      <c r="A1181" s="27"/>
      <c r="B1181" s="27"/>
      <c r="C1181" s="27"/>
      <c r="D1181" s="32"/>
      <c r="E1181" s="32"/>
      <c r="F1181" s="18"/>
      <c r="G1181" s="2"/>
      <c r="H1181" s="2"/>
      <c r="I1181" s="18"/>
      <c r="J1181" s="2"/>
      <c r="K1181" s="2"/>
      <c r="L1181" s="18"/>
      <c r="M1181" s="2"/>
      <c r="N1181" s="2"/>
    </row>
    <row r="1182" spans="1:14">
      <c r="A1182" s="31" t="s">
        <v>444</v>
      </c>
      <c r="B1182" s="27"/>
      <c r="C1182" s="27"/>
      <c r="D1182" s="32"/>
      <c r="E1182" s="32"/>
      <c r="F1182" s="18"/>
      <c r="G1182" s="2"/>
      <c r="H1182" s="2"/>
      <c r="I1182" s="18"/>
      <c r="J1182" s="2"/>
      <c r="K1182" s="2"/>
      <c r="L1182" s="18"/>
      <c r="M1182" s="2"/>
      <c r="N1182" s="2"/>
    </row>
    <row r="1183" spans="1:14">
      <c r="A1183" s="27"/>
      <c r="B1183" s="27"/>
      <c r="C1183" s="27"/>
      <c r="D1183" s="32"/>
      <c r="E1183" s="32"/>
      <c r="F1183" s="18"/>
      <c r="G1183" s="2"/>
      <c r="H1183" s="2"/>
      <c r="I1183" s="18"/>
      <c r="J1183" s="2"/>
      <c r="K1183" s="2"/>
      <c r="L1183" s="18"/>
      <c r="M1183" s="2"/>
      <c r="N1183" s="2"/>
    </row>
    <row r="1184" spans="1:14" ht="46.8">
      <c r="A1184" s="27" t="s">
        <v>440</v>
      </c>
      <c r="B1184" s="27" t="s">
        <v>9</v>
      </c>
      <c r="C1184" s="27">
        <v>0</v>
      </c>
      <c r="D1184" s="32">
        <v>120000</v>
      </c>
      <c r="E1184" s="32">
        <f t="shared" ref="E1184" si="29">(C1184*D1184)</f>
        <v>0</v>
      </c>
      <c r="F1184" s="18"/>
      <c r="G1184" s="2"/>
      <c r="H1184" s="16">
        <f>D1184*G1184</f>
        <v>0</v>
      </c>
      <c r="I1184" s="18"/>
      <c r="J1184" s="2"/>
      <c r="K1184" s="16">
        <f>D1184*J1184</f>
        <v>0</v>
      </c>
      <c r="L1184" s="18"/>
      <c r="M1184" s="2">
        <f>G1184+J1184</f>
        <v>0</v>
      </c>
      <c r="N1184" s="16">
        <f>D1184*M1184</f>
        <v>0</v>
      </c>
    </row>
    <row r="1185" spans="1:14">
      <c r="A1185" s="27"/>
      <c r="B1185" s="27"/>
      <c r="C1185" s="27"/>
      <c r="D1185" s="32"/>
      <c r="E1185" s="32"/>
      <c r="F1185" s="18"/>
      <c r="G1185" s="2"/>
      <c r="H1185" s="2"/>
      <c r="I1185" s="18"/>
      <c r="J1185" s="2"/>
      <c r="K1185" s="2"/>
      <c r="L1185" s="18"/>
      <c r="M1185" s="2"/>
      <c r="N1185" s="2"/>
    </row>
    <row r="1186" spans="1:14">
      <c r="A1186" s="27" t="s">
        <v>420</v>
      </c>
      <c r="B1186" s="27" t="s">
        <v>9</v>
      </c>
      <c r="C1186" s="27">
        <v>1</v>
      </c>
      <c r="D1186" s="39">
        <f>+D1178</f>
        <v>0</v>
      </c>
      <c r="E1186" s="32">
        <f>+E1184*D1186</f>
        <v>0</v>
      </c>
      <c r="F1186" s="18"/>
      <c r="G1186" s="2"/>
      <c r="H1186" s="16">
        <f>D1186*G1186</f>
        <v>0</v>
      </c>
      <c r="I1186" s="18"/>
      <c r="J1186" s="2"/>
      <c r="K1186" s="16">
        <f>D1186*J1186</f>
        <v>0</v>
      </c>
      <c r="L1186" s="18"/>
      <c r="M1186" s="2">
        <f>G1186+J1186</f>
        <v>0</v>
      </c>
      <c r="N1186" s="16">
        <f>D1186*M1186</f>
        <v>0</v>
      </c>
    </row>
    <row r="1187" spans="1:14">
      <c r="A1187" s="27"/>
      <c r="B1187" s="27"/>
      <c r="C1187" s="27"/>
      <c r="D1187" s="32"/>
      <c r="E1187" s="32"/>
      <c r="F1187" s="18"/>
      <c r="G1187" s="2"/>
      <c r="H1187" s="2"/>
      <c r="I1187" s="18"/>
      <c r="J1187" s="2"/>
      <c r="K1187" s="2"/>
      <c r="L1187" s="18"/>
      <c r="M1187" s="2"/>
      <c r="N1187" s="2"/>
    </row>
    <row r="1188" spans="1:14">
      <c r="A1188" s="27" t="s">
        <v>421</v>
      </c>
      <c r="B1188" s="27" t="s">
        <v>9</v>
      </c>
      <c r="C1188" s="27">
        <v>1</v>
      </c>
      <c r="D1188" s="32"/>
      <c r="E1188" s="32">
        <f t="shared" ref="E1188" si="30">(C1188*D1188)</f>
        <v>0</v>
      </c>
      <c r="F1188" s="18"/>
      <c r="G1188" s="2"/>
      <c r="H1188" s="16">
        <f>D1188*G1188</f>
        <v>0</v>
      </c>
      <c r="I1188" s="18"/>
      <c r="J1188" s="2"/>
      <c r="K1188" s="16">
        <f>D1188*J1188</f>
        <v>0</v>
      </c>
      <c r="L1188" s="18"/>
      <c r="M1188" s="2">
        <f>G1188+J1188</f>
        <v>0</v>
      </c>
      <c r="N1188" s="16">
        <f>D1188*M1188</f>
        <v>0</v>
      </c>
    </row>
    <row r="1189" spans="1:14">
      <c r="A1189" s="27"/>
      <c r="B1189" s="27"/>
      <c r="C1189" s="27"/>
      <c r="D1189" s="32"/>
      <c r="E1189" s="32"/>
      <c r="F1189" s="18"/>
      <c r="G1189" s="2"/>
      <c r="H1189" s="2"/>
      <c r="I1189" s="18"/>
      <c r="J1189" s="2"/>
      <c r="K1189" s="2"/>
      <c r="L1189" s="18"/>
      <c r="M1189" s="2"/>
      <c r="N1189" s="2"/>
    </row>
    <row r="1190" spans="1:14">
      <c r="A1190" s="31" t="s">
        <v>445</v>
      </c>
      <c r="B1190" s="27"/>
      <c r="C1190" s="27"/>
      <c r="D1190" s="32"/>
      <c r="E1190" s="32"/>
      <c r="F1190" s="18"/>
      <c r="G1190" s="2"/>
      <c r="H1190" s="2"/>
      <c r="I1190" s="18"/>
      <c r="J1190" s="2"/>
      <c r="K1190" s="2"/>
      <c r="L1190" s="18"/>
      <c r="M1190" s="2"/>
      <c r="N1190" s="2"/>
    </row>
    <row r="1191" spans="1:14">
      <c r="A1191" s="27"/>
      <c r="B1191" s="27"/>
      <c r="C1191" s="27"/>
      <c r="D1191" s="32"/>
      <c r="E1191" s="32"/>
      <c r="F1191" s="18"/>
      <c r="G1191" s="2"/>
      <c r="H1191" s="2"/>
      <c r="I1191" s="18"/>
      <c r="J1191" s="2"/>
      <c r="K1191" s="2"/>
      <c r="L1191" s="18"/>
      <c r="M1191" s="2"/>
      <c r="N1191" s="2"/>
    </row>
    <row r="1192" spans="1:14" ht="46.8">
      <c r="A1192" s="27" t="s">
        <v>440</v>
      </c>
      <c r="B1192" s="27" t="s">
        <v>9</v>
      </c>
      <c r="C1192" s="27">
        <v>0</v>
      </c>
      <c r="D1192" s="32">
        <v>40500</v>
      </c>
      <c r="E1192" s="32">
        <f t="shared" ref="E1192" si="31">(C1192*D1192)</f>
        <v>0</v>
      </c>
      <c r="F1192" s="18"/>
      <c r="G1192" s="2"/>
      <c r="H1192" s="16">
        <f>D1192*G1192</f>
        <v>0</v>
      </c>
      <c r="I1192" s="18"/>
      <c r="J1192" s="2"/>
      <c r="K1192" s="16">
        <f>D1192*J1192</f>
        <v>0</v>
      </c>
      <c r="L1192" s="18"/>
      <c r="M1192" s="2">
        <f>G1192+J1192</f>
        <v>0</v>
      </c>
      <c r="N1192" s="16">
        <f>D1192*M1192</f>
        <v>0</v>
      </c>
    </row>
    <row r="1193" spans="1:14">
      <c r="A1193" s="27"/>
      <c r="B1193" s="27"/>
      <c r="C1193" s="27"/>
      <c r="D1193" s="32"/>
      <c r="E1193" s="32"/>
      <c r="F1193" s="18"/>
      <c r="G1193" s="2"/>
      <c r="H1193" s="2"/>
      <c r="I1193" s="18"/>
      <c r="J1193" s="2"/>
      <c r="K1193" s="2"/>
      <c r="L1193" s="18"/>
      <c r="M1193" s="2"/>
      <c r="N1193" s="2"/>
    </row>
    <row r="1194" spans="1:14">
      <c r="A1194" s="27" t="s">
        <v>420</v>
      </c>
      <c r="B1194" s="27" t="s">
        <v>9</v>
      </c>
      <c r="C1194" s="27">
        <v>1</v>
      </c>
      <c r="D1194" s="39">
        <f>+D1186</f>
        <v>0</v>
      </c>
      <c r="E1194" s="32">
        <f>+E1192*D1194</f>
        <v>0</v>
      </c>
      <c r="F1194" s="18"/>
      <c r="G1194" s="2"/>
      <c r="H1194" s="16">
        <f>D1194*G1194</f>
        <v>0</v>
      </c>
      <c r="I1194" s="18"/>
      <c r="J1194" s="2"/>
      <c r="K1194" s="16">
        <f>D1194*J1194</f>
        <v>0</v>
      </c>
      <c r="L1194" s="18"/>
      <c r="M1194" s="2">
        <f>G1194+J1194</f>
        <v>0</v>
      </c>
      <c r="N1194" s="16">
        <f>D1194*M1194</f>
        <v>0</v>
      </c>
    </row>
    <row r="1195" spans="1:14">
      <c r="A1195" s="27"/>
      <c r="B1195" s="27"/>
      <c r="C1195" s="27"/>
      <c r="D1195" s="32"/>
      <c r="E1195" s="32"/>
      <c r="F1195" s="18"/>
      <c r="G1195" s="2"/>
      <c r="H1195" s="2"/>
      <c r="I1195" s="18"/>
      <c r="J1195" s="2"/>
      <c r="K1195" s="2"/>
      <c r="L1195" s="18"/>
      <c r="M1195" s="2"/>
      <c r="N1195" s="2"/>
    </row>
    <row r="1196" spans="1:14">
      <c r="A1196" s="27" t="s">
        <v>421</v>
      </c>
      <c r="B1196" s="27" t="s">
        <v>9</v>
      </c>
      <c r="C1196" s="27">
        <v>1</v>
      </c>
      <c r="D1196" s="32"/>
      <c r="E1196" s="32">
        <f t="shared" ref="E1196" si="32">(C1196*D1196)</f>
        <v>0</v>
      </c>
      <c r="F1196" s="18"/>
      <c r="G1196" s="2"/>
      <c r="H1196" s="16">
        <f>D1196*G1196</f>
        <v>0</v>
      </c>
      <c r="I1196" s="18"/>
      <c r="J1196" s="2"/>
      <c r="K1196" s="16">
        <f>D1196*J1196</f>
        <v>0</v>
      </c>
      <c r="L1196" s="18"/>
      <c r="M1196" s="2">
        <f>G1196+J1196</f>
        <v>0</v>
      </c>
      <c r="N1196" s="16">
        <f>D1196*M1196</f>
        <v>0</v>
      </c>
    </row>
    <row r="1197" spans="1:14">
      <c r="A1197" s="27"/>
      <c r="B1197" s="27"/>
      <c r="C1197" s="27"/>
      <c r="D1197" s="32"/>
      <c r="E1197" s="32"/>
      <c r="F1197" s="18"/>
      <c r="G1197" s="2"/>
      <c r="H1197" s="2"/>
      <c r="I1197" s="18"/>
      <c r="J1197" s="2"/>
      <c r="K1197" s="2"/>
      <c r="L1197" s="18"/>
      <c r="M1197" s="2"/>
      <c r="N1197" s="2"/>
    </row>
    <row r="1198" spans="1:14">
      <c r="A1198" s="31" t="s">
        <v>263</v>
      </c>
      <c r="B1198" s="27"/>
      <c r="C1198" s="27"/>
      <c r="D1198" s="32"/>
      <c r="E1198" s="32"/>
      <c r="F1198" s="18"/>
      <c r="G1198" s="2"/>
      <c r="H1198" s="2"/>
      <c r="I1198" s="18"/>
      <c r="J1198" s="2"/>
      <c r="K1198" s="2"/>
      <c r="L1198" s="18"/>
      <c r="M1198" s="2"/>
      <c r="N1198" s="2"/>
    </row>
    <row r="1199" spans="1:14">
      <c r="A1199" s="27"/>
      <c r="B1199" s="27"/>
      <c r="C1199" s="27"/>
      <c r="D1199" s="32"/>
      <c r="E1199" s="32"/>
      <c r="F1199" s="18"/>
      <c r="G1199" s="2"/>
      <c r="H1199" s="2"/>
      <c r="I1199" s="18"/>
      <c r="J1199" s="2"/>
      <c r="K1199" s="2"/>
      <c r="L1199" s="18"/>
      <c r="M1199" s="2"/>
      <c r="N1199" s="2"/>
    </row>
    <row r="1200" spans="1:14" ht="46.8">
      <c r="A1200" s="27" t="s">
        <v>440</v>
      </c>
      <c r="B1200" s="27" t="s">
        <v>9</v>
      </c>
      <c r="C1200" s="27">
        <v>0</v>
      </c>
      <c r="D1200" s="42">
        <v>250000</v>
      </c>
      <c r="E1200" s="32">
        <f t="shared" ref="E1200" si="33">(C1200*D1200)</f>
        <v>0</v>
      </c>
      <c r="F1200" s="18"/>
      <c r="G1200" s="2"/>
      <c r="H1200" s="16">
        <f>D1200*G1200</f>
        <v>0</v>
      </c>
      <c r="I1200" s="18"/>
      <c r="J1200" s="2"/>
      <c r="K1200" s="16">
        <f>D1200*J1200</f>
        <v>0</v>
      </c>
      <c r="L1200" s="18"/>
      <c r="M1200" s="2">
        <f>G1200+J1200</f>
        <v>0</v>
      </c>
      <c r="N1200" s="16">
        <f>D1200*M1200</f>
        <v>0</v>
      </c>
    </row>
    <row r="1201" spans="1:14">
      <c r="A1201" s="27"/>
      <c r="B1201" s="27"/>
      <c r="C1201" s="27"/>
      <c r="D1201" s="32"/>
      <c r="E1201" s="32"/>
      <c r="F1201" s="18"/>
      <c r="G1201" s="2"/>
      <c r="H1201" s="2"/>
      <c r="I1201" s="18"/>
      <c r="J1201" s="2"/>
      <c r="K1201" s="2"/>
      <c r="L1201" s="18"/>
      <c r="M1201" s="2"/>
      <c r="N1201" s="2"/>
    </row>
    <row r="1202" spans="1:14">
      <c r="A1202" s="27" t="s">
        <v>420</v>
      </c>
      <c r="B1202" s="27" t="s">
        <v>9</v>
      </c>
      <c r="C1202" s="27">
        <v>1</v>
      </c>
      <c r="D1202" s="39">
        <f>+D1194</f>
        <v>0</v>
      </c>
      <c r="E1202" s="32">
        <f>+E1200*D1202</f>
        <v>0</v>
      </c>
      <c r="F1202" s="18"/>
      <c r="G1202" s="2"/>
      <c r="H1202" s="16">
        <f>D1202*G1202</f>
        <v>0</v>
      </c>
      <c r="I1202" s="18"/>
      <c r="J1202" s="2"/>
      <c r="K1202" s="16">
        <f>D1202*J1202</f>
        <v>0</v>
      </c>
      <c r="L1202" s="18"/>
      <c r="M1202" s="2">
        <f>G1202+J1202</f>
        <v>0</v>
      </c>
      <c r="N1202" s="16">
        <f>D1202*M1202</f>
        <v>0</v>
      </c>
    </row>
    <row r="1203" spans="1:14">
      <c r="A1203" s="27"/>
      <c r="B1203" s="27"/>
      <c r="C1203" s="27"/>
      <c r="D1203" s="32"/>
      <c r="E1203" s="32"/>
      <c r="F1203" s="18"/>
      <c r="G1203" s="2"/>
      <c r="H1203" s="2"/>
      <c r="I1203" s="18"/>
      <c r="J1203" s="2"/>
      <c r="K1203" s="2"/>
      <c r="L1203" s="18"/>
      <c r="M1203" s="2"/>
      <c r="N1203" s="2"/>
    </row>
    <row r="1204" spans="1:14">
      <c r="A1204" s="27" t="s">
        <v>421</v>
      </c>
      <c r="B1204" s="27" t="s">
        <v>9</v>
      </c>
      <c r="C1204" s="27">
        <v>1</v>
      </c>
      <c r="D1204" s="32"/>
      <c r="E1204" s="32">
        <f t="shared" ref="E1204" si="34">(C1204*D1204)</f>
        <v>0</v>
      </c>
      <c r="F1204" s="18"/>
      <c r="G1204" s="2"/>
      <c r="H1204" s="16">
        <f>D1204*G1204</f>
        <v>0</v>
      </c>
      <c r="I1204" s="18"/>
      <c r="J1204" s="2"/>
      <c r="K1204" s="16">
        <f>D1204*J1204</f>
        <v>0</v>
      </c>
      <c r="L1204" s="18"/>
      <c r="M1204" s="2">
        <f>G1204+J1204</f>
        <v>0</v>
      </c>
      <c r="N1204" s="16">
        <f>D1204*M1204</f>
        <v>0</v>
      </c>
    </row>
    <row r="1205" spans="1:14">
      <c r="A1205" s="27"/>
      <c r="B1205" s="27"/>
      <c r="C1205" s="27"/>
      <c r="D1205" s="32"/>
      <c r="E1205" s="32"/>
      <c r="F1205" s="18"/>
      <c r="G1205" s="2"/>
      <c r="H1205" s="2"/>
      <c r="I1205" s="18"/>
      <c r="J1205" s="2"/>
      <c r="K1205" s="2"/>
      <c r="L1205" s="18"/>
      <c r="M1205" s="2"/>
      <c r="N1205" s="2"/>
    </row>
    <row r="1206" spans="1:14">
      <c r="A1206" s="26" t="s">
        <v>416</v>
      </c>
      <c r="B1206" s="27"/>
      <c r="C1206" s="27"/>
      <c r="D1206" s="32"/>
      <c r="E1206" s="32"/>
      <c r="F1206" s="18"/>
      <c r="G1206" s="2"/>
      <c r="H1206" s="2"/>
      <c r="I1206" s="18"/>
      <c r="J1206" s="2"/>
      <c r="K1206" s="2"/>
      <c r="L1206" s="18"/>
      <c r="M1206" s="2"/>
      <c r="N1206" s="2"/>
    </row>
    <row r="1207" spans="1:14">
      <c r="A1207" s="26" t="s">
        <v>417</v>
      </c>
      <c r="B1207" s="27"/>
      <c r="C1207" s="27"/>
      <c r="D1207" s="32"/>
      <c r="E1207" s="32"/>
      <c r="F1207" s="18"/>
      <c r="G1207" s="2"/>
      <c r="H1207" s="2"/>
      <c r="I1207" s="18"/>
      <c r="J1207" s="2"/>
      <c r="K1207" s="2"/>
      <c r="L1207" s="18"/>
      <c r="M1207" s="2"/>
      <c r="N1207" s="2"/>
    </row>
    <row r="1208" spans="1:14" s="25" customFormat="1">
      <c r="A1208" s="26" t="s">
        <v>151</v>
      </c>
      <c r="B1208" s="49"/>
      <c r="C1208" s="49"/>
      <c r="D1208" s="50"/>
      <c r="E1208" s="51">
        <f>SUM(E1062:E1207)</f>
        <v>9232321.7400000002</v>
      </c>
      <c r="F1208" s="23"/>
      <c r="G1208" s="5"/>
      <c r="H1208" s="51">
        <f>SUM(H1062:H1207)</f>
        <v>0</v>
      </c>
      <c r="I1208" s="23"/>
      <c r="J1208" s="5"/>
      <c r="K1208" s="51">
        <f>SUM(K1062:K1207)</f>
        <v>0</v>
      </c>
      <c r="L1208" s="23"/>
      <c r="M1208" s="5"/>
      <c r="N1208" s="51">
        <f>SUM(N1062:N1207)</f>
        <v>0</v>
      </c>
    </row>
    <row r="1209" spans="1:14" s="25" customFormat="1">
      <c r="A1209" s="26"/>
      <c r="B1209" s="49"/>
      <c r="C1209" s="49"/>
      <c r="D1209" s="50"/>
      <c r="E1209" s="51"/>
      <c r="F1209" s="23"/>
      <c r="G1209" s="5"/>
      <c r="H1209" s="51"/>
      <c r="I1209" s="23"/>
      <c r="J1209" s="5"/>
      <c r="K1209" s="51"/>
      <c r="L1209" s="23"/>
      <c r="M1209" s="5"/>
      <c r="N1209" s="51"/>
    </row>
    <row r="1210" spans="1:14" s="56" customFormat="1">
      <c r="A1210" s="45"/>
      <c r="B1210" s="53"/>
      <c r="C1210" s="53"/>
      <c r="D1210" s="54"/>
      <c r="E1210" s="55"/>
      <c r="F1210" s="14"/>
      <c r="G1210" s="14"/>
      <c r="H1210" s="55"/>
      <c r="I1210" s="14"/>
      <c r="J1210" s="14"/>
      <c r="K1210" s="55"/>
      <c r="L1210" s="14"/>
      <c r="M1210" s="14"/>
      <c r="N1210" s="55"/>
    </row>
    <row r="1211" spans="1:14" s="25" customFormat="1">
      <c r="A1211" s="26"/>
      <c r="B1211" s="49"/>
      <c r="C1211" s="49"/>
      <c r="D1211" s="50"/>
      <c r="E1211" s="51"/>
      <c r="F1211" s="23"/>
      <c r="G1211" s="5"/>
      <c r="H1211" s="51"/>
      <c r="I1211" s="23"/>
      <c r="J1211" s="5"/>
      <c r="K1211" s="51"/>
      <c r="L1211" s="23"/>
      <c r="M1211" s="5"/>
      <c r="N1211" s="51"/>
    </row>
    <row r="1212" spans="1:14" s="25" customFormat="1">
      <c r="A1212" s="26" t="s">
        <v>447</v>
      </c>
      <c r="B1212" s="49"/>
      <c r="C1212" s="49"/>
      <c r="D1212" s="50"/>
      <c r="E1212" s="51">
        <f>E1208+E1053+E998+E983+E936+E893+E816+E745+E682+E660+E635+E606+E551+E460+E311+E256</f>
        <v>21163715.440000001</v>
      </c>
      <c r="F1212" s="23"/>
      <c r="G1212" s="5"/>
      <c r="H1212" s="51"/>
      <c r="I1212" s="23"/>
      <c r="J1212" s="5"/>
      <c r="K1212" s="51"/>
      <c r="L1212" s="23"/>
      <c r="M1212" s="5"/>
      <c r="N1212" s="51"/>
    </row>
    <row r="1213" spans="1:14" s="25" customFormat="1">
      <c r="A1213" s="26"/>
      <c r="B1213" s="49"/>
      <c r="C1213" s="49"/>
      <c r="D1213" s="50"/>
      <c r="E1213" s="51"/>
      <c r="F1213" s="23"/>
      <c r="G1213" s="5"/>
      <c r="H1213" s="51"/>
      <c r="I1213" s="23"/>
      <c r="J1213" s="5"/>
      <c r="K1213" s="51"/>
      <c r="L1213" s="23"/>
      <c r="M1213" s="5"/>
      <c r="N1213" s="51"/>
    </row>
    <row r="1214" spans="1:14" s="25" customFormat="1">
      <c r="A1214" s="26" t="s">
        <v>137</v>
      </c>
      <c r="B1214" s="49"/>
      <c r="C1214" s="49"/>
      <c r="D1214" s="50"/>
      <c r="E1214" s="51">
        <f>E1212*15%</f>
        <v>3174557.3160000001</v>
      </c>
      <c r="F1214" s="23"/>
      <c r="G1214" s="5"/>
      <c r="H1214" s="51"/>
      <c r="I1214" s="23"/>
      <c r="J1214" s="5"/>
      <c r="K1214" s="51"/>
      <c r="L1214" s="23"/>
      <c r="M1214" s="5"/>
      <c r="N1214" s="51"/>
    </row>
    <row r="1215" spans="1:14" s="25" customFormat="1">
      <c r="A1215" s="26"/>
      <c r="B1215" s="49"/>
      <c r="C1215" s="49"/>
      <c r="D1215" s="50"/>
      <c r="E1215" s="51"/>
      <c r="F1215" s="23"/>
      <c r="G1215" s="5"/>
      <c r="H1215" s="51"/>
      <c r="I1215" s="23"/>
      <c r="J1215" s="5"/>
      <c r="K1215" s="51"/>
      <c r="L1215" s="23"/>
      <c r="M1215" s="5"/>
      <c r="N1215" s="51"/>
    </row>
    <row r="1216" spans="1:14" s="25" customFormat="1">
      <c r="A1216" s="26" t="s">
        <v>448</v>
      </c>
      <c r="B1216" s="49"/>
      <c r="C1216" s="49"/>
      <c r="D1216" s="50"/>
      <c r="E1216" s="51">
        <f>E1212+E1214</f>
        <v>24338272.756000001</v>
      </c>
      <c r="F1216" s="23"/>
      <c r="G1216" s="5"/>
      <c r="H1216" s="51"/>
      <c r="I1216" s="23"/>
      <c r="J1216" s="5"/>
      <c r="K1216" s="51"/>
      <c r="L1216" s="23"/>
      <c r="M1216" s="5"/>
      <c r="N1216" s="51"/>
    </row>
    <row r="1217" spans="1:14">
      <c r="A1217" s="26"/>
      <c r="B1217" s="27"/>
      <c r="C1217" s="27"/>
      <c r="D1217" s="32"/>
      <c r="E1217" s="32"/>
      <c r="F1217" s="18"/>
      <c r="G1217" s="2"/>
      <c r="H1217" s="2"/>
      <c r="I1217" s="18"/>
      <c r="J1217" s="2"/>
      <c r="K1217" s="2"/>
      <c r="L1217" s="18"/>
      <c r="M1217" s="2"/>
      <c r="N1217" s="2"/>
    </row>
  </sheetData>
  <mergeCells count="3">
    <mergeCell ref="M2:N2"/>
    <mergeCell ref="J2:K2"/>
    <mergeCell ref="G2:H2"/>
  </mergeCells>
  <pageMargins left="0.7" right="0.7" top="0.75" bottom="0.75" header="0.3" footer="0.3"/>
  <pageSetup paperSize="9" scale="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B03E-9721-475B-B1AE-37D0A9837E49}">
  <sheetPr>
    <pageSetUpPr fitToPage="1"/>
  </sheetPr>
  <dimension ref="B1:L3378"/>
  <sheetViews>
    <sheetView tabSelected="1" view="pageBreakPreview" topLeftCell="A2" zoomScale="72" zoomScaleNormal="50" zoomScaleSheetLayoutView="72" workbookViewId="0">
      <pane ySplit="2" topLeftCell="A3346" activePane="bottomLeft" state="frozen"/>
      <selection activeCell="A2" sqref="A2"/>
      <selection pane="bottomLeft" activeCell="L2119" sqref="L2119"/>
    </sheetView>
  </sheetViews>
  <sheetFormatPr defaultColWidth="8.88671875" defaultRowHeight="23.4"/>
  <cols>
    <col min="1" max="2" width="8.88671875" style="230"/>
    <col min="3" max="3" width="124.5546875" style="230" customWidth="1"/>
    <col min="4" max="4" width="11.33203125" style="230" customWidth="1"/>
    <col min="5" max="5" width="23.44140625" style="230" customWidth="1"/>
    <col min="6" max="6" width="24.5546875" style="349" customWidth="1"/>
    <col min="7" max="7" width="27.77734375" style="576" bestFit="1" customWidth="1"/>
    <col min="8" max="8" width="31.5546875" style="349" hidden="1" customWidth="1"/>
    <col min="9" max="9" width="118.88671875" style="230" hidden="1" customWidth="1"/>
    <col min="10" max="10" width="0.88671875" style="230" customWidth="1"/>
    <col min="11" max="11" width="8.88671875" style="230"/>
    <col min="12" max="12" width="12.6640625" style="230" bestFit="1" customWidth="1"/>
    <col min="13" max="13" width="8.88671875" style="230"/>
    <col min="14" max="14" width="13.88671875" style="230" customWidth="1"/>
    <col min="15" max="16384" width="8.88671875" style="230"/>
  </cols>
  <sheetData>
    <row r="1" spans="2:9" ht="24" thickBot="1">
      <c r="C1" s="235"/>
      <c r="D1" s="235"/>
      <c r="E1" s="235"/>
      <c r="F1" s="236"/>
      <c r="G1" s="575"/>
      <c r="H1" s="578"/>
      <c r="I1" s="574"/>
    </row>
    <row r="2" spans="2:9">
      <c r="B2" s="238"/>
      <c r="C2" s="239" t="s">
        <v>1669</v>
      </c>
      <c r="D2" s="239"/>
      <c r="E2" s="239"/>
      <c r="F2" s="240"/>
      <c r="G2" s="241"/>
      <c r="H2" s="89"/>
      <c r="I2" s="815" t="s">
        <v>1599</v>
      </c>
    </row>
    <row r="3" spans="2:9">
      <c r="B3" s="103"/>
      <c r="C3" s="62"/>
      <c r="D3" s="63" t="s">
        <v>0</v>
      </c>
      <c r="E3" s="63" t="s">
        <v>1</v>
      </c>
      <c r="F3" s="60" t="s">
        <v>133</v>
      </c>
      <c r="G3" s="61" t="s">
        <v>134</v>
      </c>
      <c r="H3" s="89" t="s">
        <v>1605</v>
      </c>
      <c r="I3" s="815"/>
    </row>
    <row r="4" spans="2:9">
      <c r="B4" s="103"/>
      <c r="C4" s="62"/>
      <c r="D4" s="63"/>
      <c r="E4" s="63"/>
      <c r="F4" s="60"/>
      <c r="G4" s="61"/>
      <c r="H4" s="89"/>
      <c r="I4" s="285"/>
    </row>
    <row r="5" spans="2:9">
      <c r="B5" s="103"/>
      <c r="C5" s="713" t="s">
        <v>1585</v>
      </c>
      <c r="D5" s="244" t="s">
        <v>3</v>
      </c>
      <c r="E5" s="62"/>
      <c r="F5" s="225"/>
      <c r="G5" s="313"/>
      <c r="H5" s="579"/>
      <c r="I5" s="285"/>
    </row>
    <row r="6" spans="2:9">
      <c r="B6" s="103"/>
      <c r="C6" s="714"/>
      <c r="D6" s="62"/>
      <c r="E6" s="62"/>
      <c r="F6" s="225"/>
      <c r="G6" s="313"/>
      <c r="H6" s="579"/>
      <c r="I6" s="285"/>
    </row>
    <row r="7" spans="2:9" s="246" customFormat="1">
      <c r="B7" s="805"/>
      <c r="C7" s="713" t="s">
        <v>450</v>
      </c>
      <c r="D7" s="58" t="s">
        <v>3</v>
      </c>
      <c r="E7" s="59"/>
      <c r="F7" s="60"/>
      <c r="G7" s="61"/>
      <c r="H7" s="89"/>
    </row>
    <row r="8" spans="2:9" s="246" customFormat="1">
      <c r="B8" s="805"/>
      <c r="C8" s="713"/>
      <c r="D8" s="58"/>
      <c r="E8" s="59"/>
      <c r="F8" s="60"/>
      <c r="G8" s="61"/>
      <c r="H8" s="89"/>
    </row>
    <row r="9" spans="2:9" s="246" customFormat="1">
      <c r="B9" s="805"/>
      <c r="C9" s="713" t="s">
        <v>1586</v>
      </c>
      <c r="D9" s="58" t="s">
        <v>3</v>
      </c>
      <c r="E9" s="59"/>
      <c r="F9" s="60"/>
      <c r="G9" s="61"/>
      <c r="H9" s="89"/>
    </row>
    <row r="10" spans="2:9" s="246" customFormat="1">
      <c r="B10" s="805"/>
      <c r="C10" s="63"/>
      <c r="D10" s="58"/>
      <c r="E10" s="59"/>
      <c r="F10" s="60"/>
      <c r="G10" s="61"/>
      <c r="H10" s="89"/>
    </row>
    <row r="11" spans="2:9" s="246" customFormat="1" ht="187.2">
      <c r="B11" s="805"/>
      <c r="C11" s="286" t="s">
        <v>451</v>
      </c>
      <c r="D11" s="91"/>
      <c r="E11" s="62"/>
      <c r="F11" s="96"/>
      <c r="G11" s="97"/>
      <c r="H11" s="580"/>
    </row>
    <row r="12" spans="2:9" s="246" customFormat="1">
      <c r="B12" s="805"/>
      <c r="C12" s="286"/>
      <c r="D12" s="91"/>
      <c r="E12" s="62"/>
      <c r="F12" s="96"/>
      <c r="G12" s="97"/>
      <c r="H12" s="580"/>
    </row>
    <row r="13" spans="2:9" s="247" customFormat="1">
      <c r="B13" s="806"/>
      <c r="C13" s="716" t="s">
        <v>452</v>
      </c>
      <c r="D13" s="58" t="s">
        <v>8</v>
      </c>
      <c r="E13" s="62"/>
      <c r="F13" s="99"/>
      <c r="G13" s="100"/>
      <c r="H13" s="581"/>
    </row>
    <row r="14" spans="2:9" s="246" customFormat="1">
      <c r="B14" s="805"/>
      <c r="C14" s="286"/>
      <c r="D14" s="91"/>
      <c r="E14" s="62"/>
      <c r="F14" s="96"/>
      <c r="G14" s="97"/>
      <c r="H14" s="580"/>
    </row>
    <row r="15" spans="2:9" s="246" customFormat="1" ht="70.2">
      <c r="B15" s="805"/>
      <c r="C15" s="286" t="s">
        <v>453</v>
      </c>
      <c r="D15" s="91"/>
      <c r="E15" s="62"/>
      <c r="F15" s="96"/>
      <c r="G15" s="97"/>
      <c r="H15" s="580"/>
    </row>
    <row r="16" spans="2:9" s="246" customFormat="1">
      <c r="B16" s="805"/>
      <c r="C16" s="286"/>
      <c r="D16" s="91"/>
      <c r="E16" s="62"/>
      <c r="F16" s="96"/>
      <c r="G16" s="97"/>
      <c r="H16" s="580"/>
    </row>
    <row r="17" spans="2:8" s="246" customFormat="1" ht="46.8">
      <c r="B17" s="805"/>
      <c r="C17" s="286" t="s">
        <v>454</v>
      </c>
      <c r="D17" s="91"/>
      <c r="E17" s="62"/>
      <c r="F17" s="96"/>
      <c r="G17" s="97"/>
      <c r="H17" s="580"/>
    </row>
    <row r="18" spans="2:8" s="246" customFormat="1">
      <c r="B18" s="805"/>
      <c r="C18" s="286"/>
      <c r="D18" s="91"/>
      <c r="E18" s="62"/>
      <c r="F18" s="96"/>
      <c r="G18" s="97"/>
      <c r="H18" s="580"/>
    </row>
    <row r="19" spans="2:8" s="246" customFormat="1" ht="93.6">
      <c r="B19" s="805"/>
      <c r="C19" s="286" t="s">
        <v>455</v>
      </c>
      <c r="D19" s="91"/>
      <c r="E19" s="62"/>
      <c r="F19" s="96"/>
      <c r="G19" s="97"/>
      <c r="H19" s="580"/>
    </row>
    <row r="20" spans="2:8" s="246" customFormat="1">
      <c r="B20" s="805"/>
      <c r="C20" s="286"/>
      <c r="D20" s="91"/>
      <c r="E20" s="62"/>
      <c r="F20" s="96"/>
      <c r="G20" s="97"/>
      <c r="H20" s="580"/>
    </row>
    <row r="21" spans="2:8" s="246" customFormat="1" ht="46.8">
      <c r="B21" s="805"/>
      <c r="C21" s="286" t="s">
        <v>456</v>
      </c>
      <c r="D21" s="91"/>
      <c r="E21" s="62"/>
      <c r="F21" s="96"/>
      <c r="G21" s="97"/>
      <c r="H21" s="580"/>
    </row>
    <row r="22" spans="2:8" s="246" customFormat="1">
      <c r="B22" s="805"/>
      <c r="C22" s="286"/>
      <c r="D22" s="91"/>
      <c r="E22" s="62"/>
      <c r="F22" s="96"/>
      <c r="G22" s="97"/>
      <c r="H22" s="580"/>
    </row>
    <row r="23" spans="2:8" s="246" customFormat="1" ht="46.8">
      <c r="B23" s="805"/>
      <c r="C23" s="286" t="s">
        <v>457</v>
      </c>
      <c r="D23" s="91"/>
      <c r="E23" s="62"/>
      <c r="F23" s="96"/>
      <c r="G23" s="97"/>
      <c r="H23" s="580"/>
    </row>
    <row r="24" spans="2:8" s="246" customFormat="1">
      <c r="B24" s="805"/>
      <c r="C24" s="286"/>
      <c r="D24" s="91"/>
      <c r="E24" s="62"/>
      <c r="F24" s="96"/>
      <c r="G24" s="97"/>
      <c r="H24" s="580"/>
    </row>
    <row r="25" spans="2:8" s="246" customFormat="1" ht="46.8">
      <c r="B25" s="805"/>
      <c r="C25" s="286" t="s">
        <v>458</v>
      </c>
      <c r="D25" s="91"/>
      <c r="E25" s="62"/>
      <c r="F25" s="96"/>
      <c r="G25" s="97"/>
      <c r="H25" s="580"/>
    </row>
    <row r="26" spans="2:8" s="246" customFormat="1">
      <c r="B26" s="805"/>
      <c r="C26" s="286"/>
      <c r="D26" s="91"/>
      <c r="E26" s="62"/>
      <c r="F26" s="96"/>
      <c r="G26" s="97"/>
      <c r="H26" s="580"/>
    </row>
    <row r="27" spans="2:8" s="246" customFormat="1" ht="117">
      <c r="B27" s="805"/>
      <c r="C27" s="286" t="s">
        <v>459</v>
      </c>
      <c r="D27" s="91"/>
      <c r="E27" s="62"/>
      <c r="F27" s="96"/>
      <c r="G27" s="97"/>
      <c r="H27" s="580"/>
    </row>
    <row r="28" spans="2:8" s="246" customFormat="1">
      <c r="B28" s="805"/>
      <c r="C28" s="286"/>
      <c r="D28" s="91"/>
      <c r="E28" s="62"/>
      <c r="F28" s="96"/>
      <c r="G28" s="97"/>
      <c r="H28" s="580"/>
    </row>
    <row r="29" spans="2:8" s="247" customFormat="1">
      <c r="B29" s="806"/>
      <c r="C29" s="716" t="s">
        <v>460</v>
      </c>
      <c r="D29" s="58" t="s">
        <v>8</v>
      </c>
      <c r="E29" s="62"/>
      <c r="F29" s="99"/>
      <c r="G29" s="100"/>
      <c r="H29" s="581"/>
    </row>
    <row r="30" spans="2:8" s="246" customFormat="1">
      <c r="B30" s="805"/>
      <c r="C30" s="286"/>
      <c r="D30" s="91"/>
      <c r="E30" s="62"/>
      <c r="F30" s="96"/>
      <c r="G30" s="97"/>
      <c r="H30" s="580"/>
    </row>
    <row r="31" spans="2:8" s="247" customFormat="1">
      <c r="B31" s="806"/>
      <c r="C31" s="716" t="s">
        <v>461</v>
      </c>
      <c r="D31" s="58" t="s">
        <v>11</v>
      </c>
      <c r="E31" s="62"/>
      <c r="F31" s="99"/>
      <c r="G31" s="100"/>
      <c r="H31" s="581"/>
    </row>
    <row r="32" spans="2:8" s="246" customFormat="1">
      <c r="B32" s="805"/>
      <c r="C32" s="286"/>
      <c r="D32" s="91"/>
      <c r="E32" s="62"/>
      <c r="F32" s="96"/>
      <c r="G32" s="97"/>
      <c r="H32" s="580"/>
    </row>
    <row r="33" spans="2:8" s="246" customFormat="1" ht="261" customHeight="1">
      <c r="B33" s="805"/>
      <c r="C33" s="286" t="s">
        <v>462</v>
      </c>
      <c r="D33" s="91"/>
      <c r="E33" s="62"/>
      <c r="F33" s="96"/>
      <c r="G33" s="97"/>
      <c r="H33" s="580"/>
    </row>
    <row r="34" spans="2:8" s="246" customFormat="1">
      <c r="B34" s="805"/>
      <c r="C34" s="286"/>
      <c r="D34" s="91"/>
      <c r="E34" s="62"/>
      <c r="F34" s="96"/>
      <c r="G34" s="97"/>
      <c r="H34" s="580"/>
    </row>
    <row r="35" spans="2:8" s="246" customFormat="1" ht="70.2">
      <c r="B35" s="805"/>
      <c r="C35" s="286" t="s">
        <v>463</v>
      </c>
      <c r="D35" s="91"/>
      <c r="E35" s="62"/>
      <c r="F35" s="96"/>
      <c r="G35" s="97"/>
      <c r="H35" s="580"/>
    </row>
    <row r="36" spans="2:8" s="246" customFormat="1">
      <c r="B36" s="805"/>
      <c r="C36" s="286"/>
      <c r="D36" s="91"/>
      <c r="E36" s="62"/>
      <c r="F36" s="96"/>
      <c r="G36" s="97"/>
      <c r="H36" s="580"/>
    </row>
    <row r="37" spans="2:8" s="246" customFormat="1" ht="46.8">
      <c r="B37" s="805"/>
      <c r="C37" s="286" t="s">
        <v>464</v>
      </c>
      <c r="D37" s="91"/>
      <c r="E37" s="62"/>
      <c r="F37" s="96"/>
      <c r="G37" s="97"/>
      <c r="H37" s="580"/>
    </row>
    <row r="38" spans="2:8" s="246" customFormat="1">
      <c r="B38" s="805"/>
      <c r="C38" s="286"/>
      <c r="D38" s="91"/>
      <c r="E38" s="62"/>
      <c r="F38" s="96"/>
      <c r="G38" s="97"/>
      <c r="H38" s="580"/>
    </row>
    <row r="39" spans="2:8" s="246" customFormat="1" ht="93.6">
      <c r="B39" s="805"/>
      <c r="C39" s="286" t="s">
        <v>465</v>
      </c>
      <c r="D39" s="91"/>
      <c r="E39" s="62"/>
      <c r="F39" s="96"/>
      <c r="G39" s="97"/>
      <c r="H39" s="580"/>
    </row>
    <row r="40" spans="2:8" s="246" customFormat="1">
      <c r="B40" s="805"/>
      <c r="C40" s="286"/>
      <c r="D40" s="91"/>
      <c r="E40" s="62"/>
      <c r="F40" s="96"/>
      <c r="G40" s="97"/>
      <c r="H40" s="580"/>
    </row>
    <row r="41" spans="2:8" s="246" customFormat="1" ht="93.6">
      <c r="B41" s="805"/>
      <c r="C41" s="286" t="s">
        <v>466</v>
      </c>
      <c r="D41" s="91"/>
      <c r="E41" s="62"/>
      <c r="F41" s="96"/>
      <c r="G41" s="97"/>
      <c r="H41" s="580"/>
    </row>
    <row r="42" spans="2:8" s="246" customFormat="1">
      <c r="B42" s="805"/>
      <c r="C42" s="286"/>
      <c r="D42" s="91"/>
      <c r="E42" s="62"/>
      <c r="F42" s="96"/>
      <c r="G42" s="97"/>
      <c r="H42" s="580"/>
    </row>
    <row r="43" spans="2:8" s="246" customFormat="1" ht="93.6">
      <c r="B43" s="805"/>
      <c r="C43" s="286" t="s">
        <v>467</v>
      </c>
      <c r="D43" s="91"/>
      <c r="E43" s="62"/>
      <c r="F43" s="96"/>
      <c r="G43" s="97"/>
      <c r="H43" s="580"/>
    </row>
    <row r="44" spans="2:8" s="246" customFormat="1">
      <c r="B44" s="805"/>
      <c r="C44" s="286"/>
      <c r="D44" s="91"/>
      <c r="E44" s="62"/>
      <c r="F44" s="96"/>
      <c r="G44" s="97"/>
      <c r="H44" s="580"/>
    </row>
    <row r="45" spans="2:8" s="247" customFormat="1">
      <c r="B45" s="806"/>
      <c r="C45" s="716" t="s">
        <v>468</v>
      </c>
      <c r="D45" s="58" t="s">
        <v>8</v>
      </c>
      <c r="E45" s="63"/>
      <c r="F45" s="99"/>
      <c r="G45" s="100"/>
      <c r="H45" s="581"/>
    </row>
    <row r="46" spans="2:8" s="246" customFormat="1">
      <c r="B46" s="805"/>
      <c r="C46" s="286"/>
      <c r="D46" s="91"/>
      <c r="E46" s="62"/>
      <c r="F46" s="96"/>
      <c r="G46" s="97"/>
      <c r="H46" s="580"/>
    </row>
    <row r="47" spans="2:8" s="246" customFormat="1" ht="46.8">
      <c r="B47" s="805"/>
      <c r="C47" s="286" t="s">
        <v>469</v>
      </c>
      <c r="D47" s="91"/>
      <c r="E47" s="62"/>
      <c r="F47" s="96"/>
      <c r="G47" s="97"/>
      <c r="H47" s="580"/>
    </row>
    <row r="48" spans="2:8" s="246" customFormat="1">
      <c r="B48" s="805"/>
      <c r="C48" s="286"/>
      <c r="D48" s="91"/>
      <c r="E48" s="62"/>
      <c r="F48" s="96"/>
      <c r="G48" s="97"/>
      <c r="H48" s="580"/>
    </row>
    <row r="49" spans="2:8" s="246" customFormat="1" ht="46.8">
      <c r="B49" s="805"/>
      <c r="C49" s="286" t="s">
        <v>470</v>
      </c>
      <c r="D49" s="91"/>
      <c r="E49" s="62"/>
      <c r="F49" s="96"/>
      <c r="G49" s="97"/>
      <c r="H49" s="580"/>
    </row>
    <row r="50" spans="2:8" s="246" customFormat="1">
      <c r="B50" s="805"/>
      <c r="C50" s="286"/>
      <c r="D50" s="91"/>
      <c r="E50" s="62"/>
      <c r="F50" s="96"/>
      <c r="G50" s="97"/>
      <c r="H50" s="580"/>
    </row>
    <row r="51" spans="2:8" s="246" customFormat="1">
      <c r="B51" s="805"/>
      <c r="C51" s="286" t="s">
        <v>471</v>
      </c>
      <c r="D51" s="91"/>
      <c r="E51" s="62"/>
      <c r="F51" s="96"/>
      <c r="G51" s="97"/>
      <c r="H51" s="580"/>
    </row>
    <row r="52" spans="2:8" s="246" customFormat="1">
      <c r="B52" s="805"/>
      <c r="C52" s="286"/>
      <c r="D52" s="91"/>
      <c r="E52" s="62"/>
      <c r="F52" s="96"/>
      <c r="G52" s="97"/>
      <c r="H52" s="580"/>
    </row>
    <row r="53" spans="2:8" s="247" customFormat="1">
      <c r="B53" s="806"/>
      <c r="C53" s="716" t="s">
        <v>472</v>
      </c>
      <c r="D53" s="58" t="s">
        <v>8</v>
      </c>
      <c r="E53" s="63"/>
      <c r="F53" s="99"/>
      <c r="G53" s="100"/>
      <c r="H53" s="581"/>
    </row>
    <row r="54" spans="2:8" s="246" customFormat="1">
      <c r="B54" s="805"/>
      <c r="C54" s="286"/>
      <c r="D54" s="91"/>
      <c r="E54" s="62"/>
      <c r="F54" s="96"/>
      <c r="G54" s="97"/>
      <c r="H54" s="580"/>
    </row>
    <row r="55" spans="2:8" s="246" customFormat="1" ht="93.6">
      <c r="B55" s="805"/>
      <c r="C55" s="286" t="s">
        <v>473</v>
      </c>
      <c r="D55" s="91"/>
      <c r="E55" s="62"/>
      <c r="F55" s="96"/>
      <c r="G55" s="97"/>
      <c r="H55" s="580"/>
    </row>
    <row r="56" spans="2:8" s="246" customFormat="1">
      <c r="B56" s="805"/>
      <c r="C56" s="286"/>
      <c r="D56" s="91"/>
      <c r="E56" s="62"/>
      <c r="F56" s="96"/>
      <c r="G56" s="97"/>
      <c r="H56" s="580"/>
    </row>
    <row r="57" spans="2:8" s="247" customFormat="1">
      <c r="B57" s="806"/>
      <c r="C57" s="716" t="s">
        <v>474</v>
      </c>
      <c r="D57" s="58" t="s">
        <v>8</v>
      </c>
      <c r="E57" s="63"/>
      <c r="F57" s="99"/>
      <c r="G57" s="100"/>
      <c r="H57" s="581"/>
    </row>
    <row r="58" spans="2:8" s="246" customFormat="1">
      <c r="B58" s="805"/>
      <c r="C58" s="286"/>
      <c r="D58" s="91"/>
      <c r="E58" s="62"/>
      <c r="F58" s="96"/>
      <c r="G58" s="97"/>
      <c r="H58" s="580"/>
    </row>
    <row r="59" spans="2:8" s="247" customFormat="1">
      <c r="B59" s="806"/>
      <c r="C59" s="716" t="s">
        <v>475</v>
      </c>
      <c r="D59" s="58" t="s">
        <v>5</v>
      </c>
      <c r="E59" s="63"/>
      <c r="F59" s="99"/>
      <c r="G59" s="100"/>
      <c r="H59" s="581"/>
    </row>
    <row r="60" spans="2:8" s="246" customFormat="1">
      <c r="B60" s="805"/>
      <c r="C60" s="286"/>
      <c r="D60" s="91"/>
      <c r="E60" s="62"/>
      <c r="F60" s="96"/>
      <c r="G60" s="97"/>
      <c r="H60" s="580"/>
    </row>
    <row r="61" spans="2:8" s="246" customFormat="1">
      <c r="B61" s="805"/>
      <c r="C61" s="286" t="s">
        <v>476</v>
      </c>
      <c r="D61" s="91" t="s">
        <v>477</v>
      </c>
      <c r="E61" s="62"/>
      <c r="F61" s="101"/>
      <c r="G61" s="97"/>
      <c r="H61" s="580"/>
    </row>
    <row r="62" spans="2:8" s="246" customFormat="1">
      <c r="B62" s="805"/>
      <c r="C62" s="286"/>
      <c r="D62" s="91"/>
      <c r="E62" s="62"/>
      <c r="F62" s="101"/>
      <c r="G62" s="97"/>
      <c r="H62" s="580"/>
    </row>
    <row r="63" spans="2:8" s="246" customFormat="1">
      <c r="B63" s="805"/>
      <c r="C63" s="286" t="s">
        <v>478</v>
      </c>
      <c r="D63" s="91" t="s">
        <v>477</v>
      </c>
      <c r="E63" s="62"/>
      <c r="F63" s="101"/>
      <c r="G63" s="97"/>
      <c r="H63" s="580"/>
    </row>
    <row r="64" spans="2:8" s="246" customFormat="1">
      <c r="B64" s="805"/>
      <c r="C64" s="286"/>
      <c r="D64" s="91"/>
      <c r="E64" s="62"/>
      <c r="F64" s="101"/>
      <c r="G64" s="97"/>
      <c r="H64" s="580"/>
    </row>
    <row r="65" spans="2:8" s="246" customFormat="1" ht="210.6">
      <c r="B65" s="805"/>
      <c r="C65" s="286" t="s">
        <v>479</v>
      </c>
      <c r="D65" s="91" t="s">
        <v>477</v>
      </c>
      <c r="E65" s="62"/>
      <c r="F65" s="101"/>
      <c r="G65" s="97"/>
      <c r="H65" s="580"/>
    </row>
    <row r="66" spans="2:8" s="246" customFormat="1">
      <c r="B66" s="805"/>
      <c r="C66" s="286"/>
      <c r="D66" s="91"/>
      <c r="E66" s="62"/>
      <c r="F66" s="101"/>
      <c r="G66" s="97"/>
      <c r="H66" s="580"/>
    </row>
    <row r="67" spans="2:8" s="246" customFormat="1" ht="70.2">
      <c r="B67" s="805"/>
      <c r="C67" s="286" t="s">
        <v>480</v>
      </c>
      <c r="D67" s="91" t="s">
        <v>477</v>
      </c>
      <c r="E67" s="62"/>
      <c r="F67" s="101"/>
      <c r="G67" s="97"/>
      <c r="H67" s="580"/>
    </row>
    <row r="68" spans="2:8" s="246" customFormat="1">
      <c r="B68" s="805"/>
      <c r="C68" s="286"/>
      <c r="D68" s="91"/>
      <c r="E68" s="62"/>
      <c r="F68" s="101"/>
      <c r="G68" s="97"/>
      <c r="H68" s="580"/>
    </row>
    <row r="69" spans="2:8" s="246" customFormat="1" ht="70.2">
      <c r="B69" s="805"/>
      <c r="C69" s="286" t="s">
        <v>481</v>
      </c>
      <c r="D69" s="91" t="s">
        <v>477</v>
      </c>
      <c r="E69" s="62"/>
      <c r="F69" s="101"/>
      <c r="G69" s="97"/>
      <c r="H69" s="580"/>
    </row>
    <row r="70" spans="2:8" s="246" customFormat="1">
      <c r="B70" s="805"/>
      <c r="C70" s="286"/>
      <c r="D70" s="91"/>
      <c r="E70" s="62"/>
      <c r="F70" s="101"/>
      <c r="G70" s="97"/>
      <c r="H70" s="580"/>
    </row>
    <row r="71" spans="2:8" s="246" customFormat="1">
      <c r="B71" s="805"/>
      <c r="C71" s="286" t="s">
        <v>482</v>
      </c>
      <c r="D71" s="91" t="s">
        <v>477</v>
      </c>
      <c r="E71" s="62"/>
      <c r="F71" s="101"/>
      <c r="G71" s="97"/>
      <c r="H71" s="580"/>
    </row>
    <row r="72" spans="2:8" s="246" customFormat="1">
      <c r="B72" s="805"/>
      <c r="C72" s="286"/>
      <c r="D72" s="91"/>
      <c r="E72" s="62"/>
      <c r="F72" s="101"/>
      <c r="G72" s="97"/>
      <c r="H72" s="580"/>
    </row>
    <row r="73" spans="2:8" s="246" customFormat="1" ht="163.80000000000001">
      <c r="B73" s="805"/>
      <c r="C73" s="286" t="s">
        <v>483</v>
      </c>
      <c r="D73" s="91" t="s">
        <v>477</v>
      </c>
      <c r="E73" s="62"/>
      <c r="F73" s="101"/>
      <c r="G73" s="97"/>
      <c r="H73" s="580"/>
    </row>
    <row r="74" spans="2:8" s="246" customFormat="1">
      <c r="B74" s="805"/>
      <c r="C74" s="286"/>
      <c r="D74" s="91"/>
      <c r="E74" s="62"/>
      <c r="F74" s="101"/>
      <c r="G74" s="97"/>
      <c r="H74" s="580"/>
    </row>
    <row r="75" spans="2:8" s="246" customFormat="1">
      <c r="B75" s="805"/>
      <c r="C75" s="286" t="s">
        <v>484</v>
      </c>
      <c r="D75" s="91" t="s">
        <v>477</v>
      </c>
      <c r="E75" s="62"/>
      <c r="F75" s="101"/>
      <c r="G75" s="97"/>
      <c r="H75" s="580"/>
    </row>
    <row r="76" spans="2:8" s="246" customFormat="1">
      <c r="B76" s="805"/>
      <c r="C76" s="286"/>
      <c r="D76" s="91"/>
      <c r="E76" s="62"/>
      <c r="F76" s="101"/>
      <c r="G76" s="97"/>
      <c r="H76" s="580"/>
    </row>
    <row r="77" spans="2:8" s="246" customFormat="1" ht="46.8">
      <c r="B77" s="805"/>
      <c r="C77" s="286" t="s">
        <v>485</v>
      </c>
      <c r="D77" s="91" t="s">
        <v>477</v>
      </c>
      <c r="E77" s="62"/>
      <c r="F77" s="101"/>
      <c r="G77" s="97"/>
      <c r="H77" s="580"/>
    </row>
    <row r="78" spans="2:8" s="246" customFormat="1">
      <c r="B78" s="805"/>
      <c r="C78" s="286"/>
      <c r="D78" s="91"/>
      <c r="E78" s="62"/>
      <c r="F78" s="101"/>
      <c r="G78" s="97"/>
      <c r="H78" s="580"/>
    </row>
    <row r="79" spans="2:8" s="246" customFormat="1" ht="46.8">
      <c r="B79" s="805"/>
      <c r="C79" s="286" t="s">
        <v>486</v>
      </c>
      <c r="D79" s="91" t="s">
        <v>477</v>
      </c>
      <c r="E79" s="62"/>
      <c r="F79" s="101"/>
      <c r="G79" s="97"/>
      <c r="H79" s="580"/>
    </row>
    <row r="80" spans="2:8" s="246" customFormat="1">
      <c r="B80" s="805"/>
      <c r="C80" s="286"/>
      <c r="D80" s="91"/>
      <c r="E80" s="62"/>
      <c r="F80" s="101"/>
      <c r="G80" s="97"/>
      <c r="H80" s="580"/>
    </row>
    <row r="81" spans="2:8" s="246" customFormat="1" ht="46.8">
      <c r="B81" s="805"/>
      <c r="C81" s="286" t="s">
        <v>487</v>
      </c>
      <c r="D81" s="91" t="s">
        <v>477</v>
      </c>
      <c r="E81" s="62"/>
      <c r="F81" s="101"/>
      <c r="G81" s="97"/>
      <c r="H81" s="580"/>
    </row>
    <row r="82" spans="2:8" s="246" customFormat="1">
      <c r="B82" s="805"/>
      <c r="C82" s="286"/>
      <c r="D82" s="91"/>
      <c r="E82" s="62"/>
      <c r="F82" s="101"/>
      <c r="G82" s="97"/>
      <c r="H82" s="580"/>
    </row>
    <row r="83" spans="2:8" s="246" customFormat="1" ht="46.8">
      <c r="B83" s="805"/>
      <c r="C83" s="286" t="s">
        <v>488</v>
      </c>
      <c r="D83" s="91" t="s">
        <v>477</v>
      </c>
      <c r="E83" s="62"/>
      <c r="F83" s="101"/>
      <c r="G83" s="97"/>
      <c r="H83" s="580"/>
    </row>
    <row r="84" spans="2:8" s="246" customFormat="1">
      <c r="B84" s="805"/>
      <c r="C84" s="286"/>
      <c r="D84" s="91"/>
      <c r="E84" s="62"/>
      <c r="F84" s="101"/>
      <c r="G84" s="97"/>
      <c r="H84" s="580"/>
    </row>
    <row r="85" spans="2:8" s="246" customFormat="1">
      <c r="B85" s="805"/>
      <c r="C85" s="286" t="s">
        <v>489</v>
      </c>
      <c r="D85" s="91" t="s">
        <v>9</v>
      </c>
      <c r="E85" s="62">
        <v>1</v>
      </c>
      <c r="F85" s="101"/>
      <c r="G85" s="97">
        <f>E85*F85</f>
        <v>0</v>
      </c>
      <c r="H85" s="580"/>
    </row>
    <row r="86" spans="2:8" s="246" customFormat="1">
      <c r="B86" s="805"/>
      <c r="C86" s="286"/>
      <c r="D86" s="91"/>
      <c r="E86" s="62"/>
      <c r="F86" s="101"/>
      <c r="G86" s="97"/>
      <c r="H86" s="580"/>
    </row>
    <row r="87" spans="2:8" s="246" customFormat="1">
      <c r="B87" s="805"/>
      <c r="C87" s="286" t="s">
        <v>490</v>
      </c>
      <c r="D87" s="91" t="s">
        <v>477</v>
      </c>
      <c r="E87" s="62"/>
      <c r="F87" s="101"/>
      <c r="G87" s="97"/>
      <c r="H87" s="580"/>
    </row>
    <row r="88" spans="2:8" s="246" customFormat="1">
      <c r="B88" s="805"/>
      <c r="C88" s="286"/>
      <c r="D88" s="91"/>
      <c r="E88" s="62"/>
      <c r="F88" s="101"/>
      <c r="G88" s="97"/>
      <c r="H88" s="580"/>
    </row>
    <row r="89" spans="2:8" s="246" customFormat="1" ht="46.8">
      <c r="B89" s="805"/>
      <c r="C89" s="286" t="s">
        <v>491</v>
      </c>
      <c r="D89" s="91" t="s">
        <v>9</v>
      </c>
      <c r="E89" s="62">
        <v>1</v>
      </c>
      <c r="F89" s="101"/>
      <c r="G89" s="97">
        <f>E89*F89</f>
        <v>0</v>
      </c>
      <c r="H89" s="580"/>
    </row>
    <row r="90" spans="2:8" s="246" customFormat="1">
      <c r="B90" s="805"/>
      <c r="C90" s="286"/>
      <c r="D90" s="91"/>
      <c r="E90" s="62"/>
      <c r="F90" s="101"/>
      <c r="G90" s="97"/>
      <c r="H90" s="580"/>
    </row>
    <row r="91" spans="2:8" s="246" customFormat="1" ht="46.8">
      <c r="B91" s="805"/>
      <c r="C91" s="286" t="s">
        <v>492</v>
      </c>
      <c r="D91" s="91" t="s">
        <v>9</v>
      </c>
      <c r="E91" s="62">
        <v>1</v>
      </c>
      <c r="F91" s="101"/>
      <c r="G91" s="97">
        <f>E91*F91</f>
        <v>0</v>
      </c>
      <c r="H91" s="580"/>
    </row>
    <row r="92" spans="2:8" s="246" customFormat="1">
      <c r="B92" s="805"/>
      <c r="C92" s="286"/>
      <c r="D92" s="91"/>
      <c r="E92" s="62"/>
      <c r="F92" s="101"/>
      <c r="G92" s="97"/>
      <c r="H92" s="580"/>
    </row>
    <row r="93" spans="2:8" s="246" customFormat="1">
      <c r="B93" s="805"/>
      <c r="C93" s="286" t="s">
        <v>493</v>
      </c>
      <c r="D93" s="91" t="s">
        <v>477</v>
      </c>
      <c r="E93" s="62"/>
      <c r="F93" s="101"/>
      <c r="G93" s="97"/>
      <c r="H93" s="580"/>
    </row>
    <row r="94" spans="2:8" s="246" customFormat="1">
      <c r="B94" s="805"/>
      <c r="C94" s="286"/>
      <c r="D94" s="91"/>
      <c r="E94" s="62"/>
      <c r="F94" s="101"/>
      <c r="G94" s="97"/>
      <c r="H94" s="580"/>
    </row>
    <row r="95" spans="2:8" s="246" customFormat="1">
      <c r="B95" s="805"/>
      <c r="C95" s="286" t="s">
        <v>494</v>
      </c>
      <c r="D95" s="91" t="s">
        <v>477</v>
      </c>
      <c r="E95" s="62"/>
      <c r="F95" s="101"/>
      <c r="G95" s="97"/>
      <c r="H95" s="580"/>
    </row>
    <row r="96" spans="2:8" s="246" customFormat="1">
      <c r="B96" s="805"/>
      <c r="C96" s="286"/>
      <c r="D96" s="91"/>
      <c r="E96" s="62"/>
      <c r="F96" s="101"/>
      <c r="G96" s="97"/>
      <c r="H96" s="580"/>
    </row>
    <row r="97" spans="2:8" s="246" customFormat="1" ht="46.8">
      <c r="B97" s="805"/>
      <c r="C97" s="286" t="s">
        <v>495</v>
      </c>
      <c r="D97" s="91" t="s">
        <v>477</v>
      </c>
      <c r="E97" s="62"/>
      <c r="F97" s="101"/>
      <c r="G97" s="97"/>
      <c r="H97" s="580"/>
    </row>
    <row r="98" spans="2:8" s="246" customFormat="1">
      <c r="B98" s="805"/>
      <c r="C98" s="286"/>
      <c r="D98" s="91"/>
      <c r="E98" s="62"/>
      <c r="F98" s="101"/>
      <c r="G98" s="97"/>
      <c r="H98" s="580"/>
    </row>
    <row r="99" spans="2:8" s="246" customFormat="1">
      <c r="B99" s="805"/>
      <c r="C99" s="286" t="s">
        <v>496</v>
      </c>
      <c r="D99" s="91" t="s">
        <v>477</v>
      </c>
      <c r="E99" s="62"/>
      <c r="F99" s="101"/>
      <c r="G99" s="97"/>
      <c r="H99" s="580"/>
    </row>
    <row r="100" spans="2:8" s="246" customFormat="1">
      <c r="B100" s="805"/>
      <c r="C100" s="286"/>
      <c r="D100" s="91"/>
      <c r="E100" s="62"/>
      <c r="F100" s="101"/>
      <c r="G100" s="97"/>
      <c r="H100" s="580"/>
    </row>
    <row r="101" spans="2:8" s="246" customFormat="1" ht="46.8">
      <c r="B101" s="805"/>
      <c r="C101" s="286" t="s">
        <v>497</v>
      </c>
      <c r="D101" s="91" t="s">
        <v>477</v>
      </c>
      <c r="E101" s="62"/>
      <c r="F101" s="101"/>
      <c r="G101" s="97"/>
      <c r="H101" s="580"/>
    </row>
    <row r="102" spans="2:8" s="246" customFormat="1">
      <c r="B102" s="805"/>
      <c r="C102" s="286"/>
      <c r="D102" s="91"/>
      <c r="E102" s="62"/>
      <c r="F102" s="96"/>
      <c r="G102" s="97"/>
      <c r="H102" s="580"/>
    </row>
    <row r="103" spans="2:8" s="247" customFormat="1">
      <c r="B103" s="806"/>
      <c r="C103" s="716" t="s">
        <v>461</v>
      </c>
      <c r="D103" s="58"/>
      <c r="E103" s="63"/>
      <c r="F103" s="99"/>
      <c r="G103" s="100"/>
      <c r="H103" s="581"/>
    </row>
    <row r="104" spans="2:8" s="246" customFormat="1">
      <c r="B104" s="805"/>
      <c r="C104" s="286"/>
      <c r="D104" s="91"/>
      <c r="E104" s="62"/>
      <c r="F104" s="96"/>
      <c r="G104" s="97"/>
      <c r="H104" s="580"/>
    </row>
    <row r="105" spans="2:8" s="246" customFormat="1" ht="70.2">
      <c r="B105" s="805"/>
      <c r="C105" s="286" t="s">
        <v>498</v>
      </c>
      <c r="D105" s="91" t="s">
        <v>477</v>
      </c>
      <c r="E105" s="62"/>
      <c r="F105" s="101"/>
      <c r="G105" s="97"/>
      <c r="H105" s="580"/>
    </row>
    <row r="106" spans="2:8" s="246" customFormat="1">
      <c r="B106" s="805"/>
      <c r="C106" s="286"/>
      <c r="D106" s="91"/>
      <c r="E106" s="62"/>
      <c r="F106" s="96"/>
      <c r="G106" s="97"/>
      <c r="H106" s="580"/>
    </row>
    <row r="107" spans="2:8" s="246" customFormat="1">
      <c r="B107" s="805"/>
      <c r="C107" s="286" t="s">
        <v>489</v>
      </c>
      <c r="D107" s="91" t="s">
        <v>9</v>
      </c>
      <c r="E107" s="62">
        <v>1</v>
      </c>
      <c r="F107" s="101"/>
      <c r="G107" s="97">
        <f>E107*F107</f>
        <v>0</v>
      </c>
      <c r="H107" s="580"/>
    </row>
    <row r="108" spans="2:8" s="246" customFormat="1">
      <c r="B108" s="805"/>
      <c r="C108" s="286"/>
      <c r="D108" s="91"/>
      <c r="E108" s="62"/>
      <c r="F108" s="101"/>
      <c r="G108" s="97"/>
      <c r="H108" s="580"/>
    </row>
    <row r="109" spans="2:8" s="246" customFormat="1">
      <c r="B109" s="805"/>
      <c r="C109" s="286" t="s">
        <v>499</v>
      </c>
      <c r="D109" s="91" t="s">
        <v>477</v>
      </c>
      <c r="E109" s="62"/>
      <c r="F109" s="101"/>
      <c r="G109" s="97"/>
      <c r="H109" s="580"/>
    </row>
    <row r="110" spans="2:8" s="246" customFormat="1">
      <c r="B110" s="805"/>
      <c r="C110" s="286"/>
      <c r="D110" s="91"/>
      <c r="E110" s="62"/>
      <c r="F110" s="101"/>
      <c r="G110" s="97"/>
      <c r="H110" s="580"/>
    </row>
    <row r="111" spans="2:8" s="246" customFormat="1" ht="46.8">
      <c r="B111" s="805"/>
      <c r="C111" s="286" t="s">
        <v>500</v>
      </c>
      <c r="D111" s="91" t="s">
        <v>477</v>
      </c>
      <c r="E111" s="62"/>
      <c r="F111" s="101"/>
      <c r="G111" s="97"/>
      <c r="H111" s="580"/>
    </row>
    <row r="112" spans="2:8" s="246" customFormat="1">
      <c r="B112" s="805"/>
      <c r="C112" s="286"/>
      <c r="D112" s="91"/>
      <c r="E112" s="62"/>
      <c r="F112" s="101"/>
      <c r="G112" s="97"/>
      <c r="H112" s="580"/>
    </row>
    <row r="113" spans="2:8" s="246" customFormat="1">
      <c r="B113" s="805"/>
      <c r="C113" s="286" t="s">
        <v>501</v>
      </c>
      <c r="D113" s="91" t="s">
        <v>477</v>
      </c>
      <c r="E113" s="62"/>
      <c r="F113" s="101"/>
      <c r="G113" s="97"/>
      <c r="H113" s="580"/>
    </row>
    <row r="114" spans="2:8" s="246" customFormat="1">
      <c r="B114" s="805"/>
      <c r="C114" s="286"/>
      <c r="D114" s="91"/>
      <c r="E114" s="62"/>
      <c r="F114" s="101"/>
      <c r="G114" s="97"/>
      <c r="H114" s="580"/>
    </row>
    <row r="115" spans="2:8" s="246" customFormat="1" ht="70.2">
      <c r="B115" s="805"/>
      <c r="C115" s="286" t="s">
        <v>502</v>
      </c>
      <c r="D115" s="91" t="s">
        <v>477</v>
      </c>
      <c r="E115" s="62"/>
      <c r="F115" s="101"/>
      <c r="G115" s="97"/>
      <c r="H115" s="580"/>
    </row>
    <row r="116" spans="2:8" s="246" customFormat="1">
      <c r="B116" s="805"/>
      <c r="C116" s="286"/>
      <c r="D116" s="91"/>
      <c r="E116" s="62"/>
      <c r="F116" s="101"/>
      <c r="G116" s="97"/>
      <c r="H116" s="580"/>
    </row>
    <row r="117" spans="2:8" s="246" customFormat="1" ht="46.8">
      <c r="B117" s="805"/>
      <c r="C117" s="286" t="s">
        <v>503</v>
      </c>
      <c r="D117" s="91" t="s">
        <v>477</v>
      </c>
      <c r="E117" s="62"/>
      <c r="F117" s="101"/>
      <c r="G117" s="97"/>
      <c r="H117" s="580"/>
    </row>
    <row r="118" spans="2:8" s="246" customFormat="1">
      <c r="B118" s="805"/>
      <c r="C118" s="286"/>
      <c r="D118" s="91"/>
      <c r="E118" s="62"/>
      <c r="F118" s="101"/>
      <c r="G118" s="97"/>
      <c r="H118" s="580"/>
    </row>
    <row r="119" spans="2:8" s="247" customFormat="1">
      <c r="B119" s="806"/>
      <c r="C119" s="716" t="s">
        <v>504</v>
      </c>
      <c r="D119" s="58" t="s">
        <v>477</v>
      </c>
      <c r="E119" s="63"/>
      <c r="F119" s="60"/>
      <c r="G119" s="100"/>
      <c r="H119" s="581"/>
    </row>
    <row r="120" spans="2:8" s="246" customFormat="1">
      <c r="B120" s="805"/>
      <c r="C120" s="286"/>
      <c r="D120" s="91"/>
      <c r="E120" s="62"/>
      <c r="F120" s="101"/>
      <c r="G120" s="97"/>
      <c r="H120" s="580"/>
    </row>
    <row r="121" spans="2:8" s="246" customFormat="1">
      <c r="B121" s="805"/>
      <c r="C121" s="286"/>
      <c r="D121" s="91"/>
      <c r="E121" s="62"/>
      <c r="F121" s="101"/>
      <c r="G121" s="97"/>
      <c r="H121" s="580"/>
    </row>
    <row r="122" spans="2:8" s="246" customFormat="1" ht="46.8">
      <c r="B122" s="805"/>
      <c r="C122" s="286" t="s">
        <v>506</v>
      </c>
      <c r="D122" s="91" t="s">
        <v>477</v>
      </c>
      <c r="E122" s="62"/>
      <c r="F122" s="101"/>
      <c r="G122" s="97"/>
      <c r="H122" s="580"/>
    </row>
    <row r="123" spans="2:8" s="246" customFormat="1">
      <c r="B123" s="805"/>
      <c r="C123" s="286"/>
      <c r="D123" s="91"/>
      <c r="E123" s="62"/>
      <c r="F123" s="101"/>
      <c r="G123" s="97"/>
      <c r="H123" s="580"/>
    </row>
    <row r="124" spans="2:8" s="246" customFormat="1" ht="46.8">
      <c r="B124" s="805"/>
      <c r="C124" s="286" t="s">
        <v>507</v>
      </c>
      <c r="D124" s="91" t="s">
        <v>477</v>
      </c>
      <c r="E124" s="62"/>
      <c r="F124" s="101"/>
      <c r="G124" s="97"/>
      <c r="H124" s="580"/>
    </row>
    <row r="125" spans="2:8" s="246" customFormat="1">
      <c r="B125" s="805"/>
      <c r="C125" s="286"/>
      <c r="D125" s="91"/>
      <c r="E125" s="62"/>
      <c r="F125" s="101"/>
      <c r="G125" s="97"/>
      <c r="H125" s="580"/>
    </row>
    <row r="126" spans="2:8" s="246" customFormat="1">
      <c r="B126" s="805"/>
      <c r="C126" s="286" t="s">
        <v>508</v>
      </c>
      <c r="D126" s="91" t="s">
        <v>477</v>
      </c>
      <c r="E126" s="62"/>
      <c r="F126" s="101"/>
      <c r="G126" s="97"/>
      <c r="H126" s="580"/>
    </row>
    <row r="127" spans="2:8" s="246" customFormat="1">
      <c r="B127" s="805"/>
      <c r="C127" s="286"/>
      <c r="D127" s="91"/>
      <c r="E127" s="62"/>
      <c r="F127" s="101"/>
      <c r="G127" s="97"/>
      <c r="H127" s="580"/>
    </row>
    <row r="128" spans="2:8" s="246" customFormat="1" ht="46.8">
      <c r="B128" s="805"/>
      <c r="C128" s="286" t="s">
        <v>509</v>
      </c>
      <c r="D128" s="91" t="s">
        <v>477</v>
      </c>
      <c r="E128" s="62"/>
      <c r="F128" s="101"/>
      <c r="G128" s="97"/>
      <c r="H128" s="580"/>
    </row>
    <row r="129" spans="2:8" s="246" customFormat="1">
      <c r="B129" s="805"/>
      <c r="C129" s="286"/>
      <c r="D129" s="91"/>
      <c r="E129" s="62"/>
      <c r="F129" s="101"/>
      <c r="G129" s="97"/>
      <c r="H129" s="580"/>
    </row>
    <row r="130" spans="2:8" s="246" customFormat="1" ht="46.8">
      <c r="B130" s="805"/>
      <c r="C130" s="286" t="s">
        <v>510</v>
      </c>
      <c r="D130" s="91" t="s">
        <v>477</v>
      </c>
      <c r="E130" s="62"/>
      <c r="F130" s="101"/>
      <c r="G130" s="97"/>
      <c r="H130" s="580"/>
    </row>
    <row r="131" spans="2:8" s="246" customFormat="1">
      <c r="B131" s="805"/>
      <c r="C131" s="286"/>
      <c r="D131" s="91"/>
      <c r="E131" s="62"/>
      <c r="F131" s="101"/>
      <c r="G131" s="97"/>
      <c r="H131" s="580"/>
    </row>
    <row r="132" spans="2:8" s="246" customFormat="1">
      <c r="B132" s="805"/>
      <c r="C132" s="286" t="s">
        <v>511</v>
      </c>
      <c r="D132" s="91" t="s">
        <v>477</v>
      </c>
      <c r="E132" s="62"/>
      <c r="F132" s="101"/>
      <c r="G132" s="97"/>
      <c r="H132" s="580"/>
    </row>
    <row r="133" spans="2:8" s="246" customFormat="1">
      <c r="B133" s="805"/>
      <c r="C133" s="286"/>
      <c r="D133" s="91"/>
      <c r="E133" s="62"/>
      <c r="F133" s="101"/>
      <c r="G133" s="97"/>
      <c r="H133" s="580"/>
    </row>
    <row r="134" spans="2:8" s="246" customFormat="1">
      <c r="B134" s="805"/>
      <c r="C134" s="286" t="s">
        <v>512</v>
      </c>
      <c r="D134" s="91" t="s">
        <v>477</v>
      </c>
      <c r="E134" s="62"/>
      <c r="F134" s="101"/>
      <c r="G134" s="97"/>
      <c r="H134" s="580"/>
    </row>
    <row r="135" spans="2:8" s="246" customFormat="1">
      <c r="B135" s="805"/>
      <c r="C135" s="286"/>
      <c r="D135" s="91"/>
      <c r="E135" s="62"/>
      <c r="F135" s="101"/>
      <c r="G135" s="97"/>
      <c r="H135" s="580"/>
    </row>
    <row r="136" spans="2:8" s="246" customFormat="1" ht="46.8">
      <c r="B136" s="805"/>
      <c r="C136" s="286" t="s">
        <v>513</v>
      </c>
      <c r="D136" s="91" t="s">
        <v>477</v>
      </c>
      <c r="E136" s="62"/>
      <c r="F136" s="101"/>
      <c r="G136" s="97"/>
      <c r="H136" s="580"/>
    </row>
    <row r="137" spans="2:8" s="246" customFormat="1">
      <c r="B137" s="805"/>
      <c r="C137" s="286"/>
      <c r="D137" s="91"/>
      <c r="E137" s="62"/>
      <c r="F137" s="101"/>
      <c r="G137" s="97"/>
      <c r="H137" s="580"/>
    </row>
    <row r="138" spans="2:8" s="246" customFormat="1">
      <c r="B138" s="805"/>
      <c r="C138" s="286" t="s">
        <v>514</v>
      </c>
      <c r="D138" s="91" t="s">
        <v>477</v>
      </c>
      <c r="E138" s="62"/>
      <c r="F138" s="101"/>
      <c r="G138" s="97"/>
      <c r="H138" s="580"/>
    </row>
    <row r="139" spans="2:8" s="246" customFormat="1">
      <c r="B139" s="805"/>
      <c r="C139" s="286"/>
      <c r="D139" s="91"/>
      <c r="E139" s="62"/>
      <c r="F139" s="101"/>
      <c r="G139" s="97"/>
      <c r="H139" s="580"/>
    </row>
    <row r="140" spans="2:8" s="246" customFormat="1">
      <c r="B140" s="805"/>
      <c r="C140" s="286" t="s">
        <v>515</v>
      </c>
      <c r="D140" s="91" t="s">
        <v>477</v>
      </c>
      <c r="E140" s="62"/>
      <c r="F140" s="101"/>
      <c r="G140" s="97"/>
      <c r="H140" s="580"/>
    </row>
    <row r="141" spans="2:8" s="246" customFormat="1">
      <c r="B141" s="805"/>
      <c r="C141" s="286"/>
      <c r="D141" s="91"/>
      <c r="E141" s="62"/>
      <c r="F141" s="101"/>
      <c r="G141" s="97"/>
      <c r="H141" s="580"/>
    </row>
    <row r="142" spans="2:8" s="246" customFormat="1">
      <c r="B142" s="805"/>
      <c r="C142" s="286" t="s">
        <v>516</v>
      </c>
      <c r="D142" s="91" t="s">
        <v>477</v>
      </c>
      <c r="E142" s="62"/>
      <c r="F142" s="101"/>
      <c r="G142" s="97"/>
      <c r="H142" s="580"/>
    </row>
    <row r="143" spans="2:8" s="246" customFormat="1">
      <c r="B143" s="805"/>
      <c r="C143" s="286"/>
      <c r="D143" s="91"/>
      <c r="E143" s="62"/>
      <c r="F143" s="101"/>
      <c r="G143" s="97"/>
      <c r="H143" s="580"/>
    </row>
    <row r="144" spans="2:8" s="246" customFormat="1">
      <c r="B144" s="805"/>
      <c r="C144" s="286" t="s">
        <v>517</v>
      </c>
      <c r="D144" s="91" t="s">
        <v>477</v>
      </c>
      <c r="E144" s="62"/>
      <c r="F144" s="101"/>
      <c r="G144" s="97"/>
      <c r="H144" s="580"/>
    </row>
    <row r="145" spans="2:8" s="246" customFormat="1">
      <c r="B145" s="805"/>
      <c r="C145" s="286"/>
      <c r="D145" s="91"/>
      <c r="E145" s="62"/>
      <c r="F145" s="101"/>
      <c r="G145" s="97"/>
      <c r="H145" s="580"/>
    </row>
    <row r="146" spans="2:8" s="246" customFormat="1">
      <c r="B146" s="805"/>
      <c r="C146" s="286" t="s">
        <v>518</v>
      </c>
      <c r="D146" s="91" t="s">
        <v>477</v>
      </c>
      <c r="E146" s="62"/>
      <c r="F146" s="101"/>
      <c r="G146" s="97"/>
      <c r="H146" s="580"/>
    </row>
    <row r="147" spans="2:8" s="246" customFormat="1">
      <c r="B147" s="805"/>
      <c r="C147" s="286"/>
      <c r="D147" s="91"/>
      <c r="E147" s="62"/>
      <c r="F147" s="101"/>
      <c r="G147" s="97"/>
      <c r="H147" s="580"/>
    </row>
    <row r="148" spans="2:8" s="246" customFormat="1">
      <c r="B148" s="805"/>
      <c r="C148" s="286" t="s">
        <v>519</v>
      </c>
      <c r="D148" s="91" t="s">
        <v>477</v>
      </c>
      <c r="E148" s="62"/>
      <c r="F148" s="101"/>
      <c r="G148" s="97"/>
      <c r="H148" s="580"/>
    </row>
    <row r="149" spans="2:8" s="246" customFormat="1">
      <c r="B149" s="805"/>
      <c r="C149" s="286"/>
      <c r="D149" s="91"/>
      <c r="E149" s="62"/>
      <c r="F149" s="101"/>
      <c r="G149" s="97"/>
      <c r="H149" s="580"/>
    </row>
    <row r="150" spans="2:8" s="246" customFormat="1" ht="93.6">
      <c r="B150" s="805"/>
      <c r="C150" s="717" t="s">
        <v>520</v>
      </c>
      <c r="D150" s="91" t="s">
        <v>477</v>
      </c>
      <c r="E150" s="62"/>
      <c r="F150" s="101"/>
      <c r="G150" s="97"/>
      <c r="H150" s="580"/>
    </row>
    <row r="151" spans="2:8" s="246" customFormat="1">
      <c r="B151" s="805"/>
      <c r="C151" s="286"/>
      <c r="D151" s="91"/>
      <c r="E151" s="62"/>
      <c r="F151" s="101"/>
      <c r="G151" s="97"/>
      <c r="H151" s="580"/>
    </row>
    <row r="152" spans="2:8" s="246" customFormat="1" ht="46.8">
      <c r="B152" s="805"/>
      <c r="C152" s="286" t="s">
        <v>521</v>
      </c>
      <c r="D152" s="91" t="s">
        <v>477</v>
      </c>
      <c r="E152" s="62"/>
      <c r="F152" s="101"/>
      <c r="G152" s="97"/>
      <c r="H152" s="580"/>
    </row>
    <row r="153" spans="2:8" s="246" customFormat="1">
      <c r="B153" s="805"/>
      <c r="C153" s="286"/>
      <c r="D153" s="91"/>
      <c r="E153" s="62"/>
      <c r="F153" s="101"/>
      <c r="G153" s="97"/>
      <c r="H153" s="580"/>
    </row>
    <row r="154" spans="2:8" s="246" customFormat="1">
      <c r="B154" s="805"/>
      <c r="C154" s="286" t="s">
        <v>522</v>
      </c>
      <c r="D154" s="91" t="s">
        <v>477</v>
      </c>
      <c r="E154" s="62"/>
      <c r="F154" s="101"/>
      <c r="G154" s="97"/>
      <c r="H154" s="580"/>
    </row>
    <row r="155" spans="2:8" s="246" customFormat="1">
      <c r="B155" s="805"/>
      <c r="C155" s="286"/>
      <c r="D155" s="91"/>
      <c r="E155" s="62"/>
      <c r="F155" s="101"/>
      <c r="G155" s="97"/>
      <c r="H155" s="580"/>
    </row>
    <row r="156" spans="2:8" s="246" customFormat="1">
      <c r="B156" s="805"/>
      <c r="C156" s="286" t="s">
        <v>523</v>
      </c>
      <c r="D156" s="91" t="s">
        <v>477</v>
      </c>
      <c r="E156" s="62"/>
      <c r="F156" s="101"/>
      <c r="G156" s="97"/>
      <c r="H156" s="580"/>
    </row>
    <row r="157" spans="2:8" s="246" customFormat="1">
      <c r="B157" s="805"/>
      <c r="C157" s="286"/>
      <c r="D157" s="91"/>
      <c r="E157" s="62"/>
      <c r="F157" s="101"/>
      <c r="G157" s="97"/>
      <c r="H157" s="580"/>
    </row>
    <row r="158" spans="2:8" s="246" customFormat="1" ht="46.8">
      <c r="B158" s="805"/>
      <c r="C158" s="286" t="s">
        <v>524</v>
      </c>
      <c r="D158" s="91" t="s">
        <v>477</v>
      </c>
      <c r="E158" s="62"/>
      <c r="F158" s="101"/>
      <c r="G158" s="97"/>
      <c r="H158" s="580"/>
    </row>
    <row r="159" spans="2:8" s="246" customFormat="1">
      <c r="B159" s="805"/>
      <c r="C159" s="286"/>
      <c r="D159" s="91"/>
      <c r="E159" s="62"/>
      <c r="F159" s="101"/>
      <c r="G159" s="97"/>
      <c r="H159" s="580"/>
    </row>
    <row r="160" spans="2:8" s="247" customFormat="1">
      <c r="B160" s="806"/>
      <c r="C160" s="716" t="s">
        <v>525</v>
      </c>
      <c r="D160" s="58" t="s">
        <v>477</v>
      </c>
      <c r="E160" s="63"/>
      <c r="F160" s="60"/>
      <c r="G160" s="100"/>
      <c r="H160" s="581"/>
    </row>
    <row r="161" spans="2:8" s="246" customFormat="1">
      <c r="B161" s="805"/>
      <c r="C161" s="286"/>
      <c r="D161" s="91"/>
      <c r="E161" s="62"/>
      <c r="F161" s="101"/>
      <c r="G161" s="97"/>
      <c r="H161" s="580"/>
    </row>
    <row r="162" spans="2:8" s="246" customFormat="1">
      <c r="B162" s="805"/>
      <c r="C162" s="286"/>
      <c r="D162" s="91"/>
      <c r="E162" s="62"/>
      <c r="F162" s="101"/>
      <c r="G162" s="97"/>
      <c r="H162" s="580"/>
    </row>
    <row r="163" spans="2:8" s="246" customFormat="1" ht="70.2">
      <c r="B163" s="805"/>
      <c r="C163" s="286" t="s">
        <v>526</v>
      </c>
      <c r="D163" s="91" t="s">
        <v>477</v>
      </c>
      <c r="E163" s="62"/>
      <c r="F163" s="101"/>
      <c r="G163" s="97"/>
      <c r="H163" s="580"/>
    </row>
    <row r="164" spans="2:8" s="246" customFormat="1">
      <c r="B164" s="805"/>
      <c r="C164" s="286"/>
      <c r="D164" s="91"/>
      <c r="E164" s="62"/>
      <c r="F164" s="101"/>
      <c r="G164" s="97"/>
      <c r="H164" s="580"/>
    </row>
    <row r="165" spans="2:8" s="246" customFormat="1">
      <c r="B165" s="805"/>
      <c r="C165" s="286" t="s">
        <v>527</v>
      </c>
      <c r="D165" s="91" t="s">
        <v>477</v>
      </c>
      <c r="E165" s="62"/>
      <c r="F165" s="101"/>
      <c r="G165" s="97"/>
      <c r="H165" s="580"/>
    </row>
    <row r="166" spans="2:8" s="246" customFormat="1">
      <c r="B166" s="805"/>
      <c r="C166" s="286"/>
      <c r="D166" s="91"/>
      <c r="E166" s="62"/>
      <c r="F166" s="101"/>
      <c r="G166" s="97"/>
      <c r="H166" s="580"/>
    </row>
    <row r="167" spans="2:8" s="246" customFormat="1">
      <c r="B167" s="805"/>
      <c r="C167" s="286" t="s">
        <v>528</v>
      </c>
      <c r="D167" s="91" t="s">
        <v>477</v>
      </c>
      <c r="E167" s="62"/>
      <c r="F167" s="101"/>
      <c r="G167" s="97"/>
      <c r="H167" s="580"/>
    </row>
    <row r="168" spans="2:8" s="246" customFormat="1">
      <c r="B168" s="805"/>
      <c r="C168" s="286"/>
      <c r="D168" s="91"/>
      <c r="E168" s="62"/>
      <c r="F168" s="101"/>
      <c r="G168" s="97"/>
      <c r="H168" s="580"/>
    </row>
    <row r="169" spans="2:8" s="247" customFormat="1">
      <c r="B169" s="806"/>
      <c r="C169" s="716" t="s">
        <v>529</v>
      </c>
      <c r="D169" s="58" t="s">
        <v>477</v>
      </c>
      <c r="E169" s="63"/>
      <c r="F169" s="60"/>
      <c r="G169" s="100"/>
      <c r="H169" s="581"/>
    </row>
    <row r="170" spans="2:8" s="246" customFormat="1">
      <c r="B170" s="805"/>
      <c r="C170" s="286"/>
      <c r="D170" s="91"/>
      <c r="E170" s="62"/>
      <c r="F170" s="101"/>
      <c r="G170" s="97"/>
      <c r="H170" s="580"/>
    </row>
    <row r="171" spans="2:8" s="246" customFormat="1">
      <c r="B171" s="805"/>
      <c r="C171" s="286"/>
      <c r="D171" s="91"/>
      <c r="E171" s="62"/>
      <c r="F171" s="101"/>
      <c r="G171" s="97"/>
      <c r="H171" s="580"/>
    </row>
    <row r="172" spans="2:8" s="246" customFormat="1" ht="46.8">
      <c r="B172" s="805"/>
      <c r="C172" s="286" t="s">
        <v>506</v>
      </c>
      <c r="D172" s="91" t="s">
        <v>477</v>
      </c>
      <c r="E172" s="62"/>
      <c r="F172" s="101"/>
      <c r="G172" s="97"/>
      <c r="H172" s="580"/>
    </row>
    <row r="173" spans="2:8" s="246" customFormat="1">
      <c r="B173" s="805"/>
      <c r="C173" s="286"/>
      <c r="D173" s="91"/>
      <c r="E173" s="62"/>
      <c r="F173" s="101"/>
      <c r="G173" s="97"/>
      <c r="H173" s="580"/>
    </row>
    <row r="174" spans="2:8" s="246" customFormat="1" ht="46.8">
      <c r="B174" s="805"/>
      <c r="C174" s="286" t="s">
        <v>530</v>
      </c>
      <c r="D174" s="91" t="s">
        <v>477</v>
      </c>
      <c r="E174" s="62"/>
      <c r="F174" s="101"/>
      <c r="G174" s="97"/>
      <c r="H174" s="580"/>
    </row>
    <row r="175" spans="2:8" s="246" customFormat="1">
      <c r="B175" s="805"/>
      <c r="C175" s="286"/>
      <c r="D175" s="91"/>
      <c r="E175" s="62"/>
      <c r="F175" s="101"/>
      <c r="G175" s="97"/>
      <c r="H175" s="580"/>
    </row>
    <row r="176" spans="2:8" s="246" customFormat="1">
      <c r="B176" s="805"/>
      <c r="C176" s="286" t="s">
        <v>531</v>
      </c>
      <c r="D176" s="91" t="s">
        <v>477</v>
      </c>
      <c r="E176" s="62"/>
      <c r="F176" s="101"/>
      <c r="G176" s="97"/>
      <c r="H176" s="580"/>
    </row>
    <row r="177" spans="2:8" s="246" customFormat="1">
      <c r="B177" s="805"/>
      <c r="C177" s="286"/>
      <c r="D177" s="91"/>
      <c r="E177" s="62"/>
      <c r="F177" s="96"/>
      <c r="G177" s="97"/>
      <c r="H177" s="580"/>
    </row>
    <row r="178" spans="2:8" s="246" customFormat="1" ht="46.8">
      <c r="B178" s="805"/>
      <c r="C178" s="286" t="s">
        <v>532</v>
      </c>
      <c r="D178" s="91" t="s">
        <v>477</v>
      </c>
      <c r="E178" s="62"/>
      <c r="F178" s="101"/>
      <c r="G178" s="97"/>
      <c r="H178" s="580"/>
    </row>
    <row r="179" spans="2:8" s="246" customFormat="1">
      <c r="B179" s="805"/>
      <c r="C179" s="286"/>
      <c r="D179" s="91"/>
      <c r="E179" s="62"/>
      <c r="F179" s="96"/>
      <c r="G179" s="97"/>
      <c r="H179" s="580"/>
    </row>
    <row r="180" spans="2:8" s="246" customFormat="1" ht="46.8">
      <c r="B180" s="805"/>
      <c r="C180" s="286" t="s">
        <v>533</v>
      </c>
      <c r="D180" s="91" t="s">
        <v>477</v>
      </c>
      <c r="E180" s="62"/>
      <c r="F180" s="101"/>
      <c r="G180" s="97"/>
      <c r="H180" s="580"/>
    </row>
    <row r="181" spans="2:8" s="246" customFormat="1">
      <c r="B181" s="805"/>
      <c r="C181" s="286"/>
      <c r="D181" s="91"/>
      <c r="E181" s="62"/>
      <c r="F181" s="96"/>
      <c r="G181" s="97"/>
      <c r="H181" s="580"/>
    </row>
    <row r="182" spans="2:8" s="246" customFormat="1">
      <c r="B182" s="805"/>
      <c r="C182" s="286" t="s">
        <v>534</v>
      </c>
      <c r="D182" s="91" t="s">
        <v>477</v>
      </c>
      <c r="E182" s="62"/>
      <c r="F182" s="101"/>
      <c r="G182" s="97"/>
      <c r="H182" s="580"/>
    </row>
    <row r="183" spans="2:8" s="246" customFormat="1">
      <c r="B183" s="805"/>
      <c r="C183" s="286"/>
      <c r="D183" s="91"/>
      <c r="E183" s="62"/>
      <c r="F183" s="96"/>
      <c r="G183" s="97"/>
      <c r="H183" s="580"/>
    </row>
    <row r="184" spans="2:8" s="246" customFormat="1">
      <c r="B184" s="805"/>
      <c r="C184" s="286" t="s">
        <v>535</v>
      </c>
      <c r="D184" s="91" t="s">
        <v>477</v>
      </c>
      <c r="E184" s="62"/>
      <c r="F184" s="101"/>
      <c r="G184" s="97"/>
      <c r="H184" s="580"/>
    </row>
    <row r="185" spans="2:8" s="246" customFormat="1">
      <c r="B185" s="805"/>
      <c r="C185" s="286"/>
      <c r="D185" s="91"/>
      <c r="E185" s="62"/>
      <c r="F185" s="96"/>
      <c r="G185" s="97"/>
      <c r="H185" s="580"/>
    </row>
    <row r="186" spans="2:8" s="246" customFormat="1" ht="46.8">
      <c r="B186" s="805"/>
      <c r="C186" s="286" t="s">
        <v>536</v>
      </c>
      <c r="D186" s="91" t="s">
        <v>477</v>
      </c>
      <c r="E186" s="62"/>
      <c r="F186" s="101"/>
      <c r="G186" s="97"/>
      <c r="H186" s="580"/>
    </row>
    <row r="187" spans="2:8" s="246" customFormat="1">
      <c r="B187" s="805"/>
      <c r="C187" s="286"/>
      <c r="D187" s="91"/>
      <c r="E187" s="62"/>
      <c r="F187" s="96"/>
      <c r="G187" s="97"/>
      <c r="H187" s="580"/>
    </row>
    <row r="188" spans="2:8" s="246" customFormat="1">
      <c r="B188" s="805"/>
      <c r="C188" s="286" t="s">
        <v>537</v>
      </c>
      <c r="D188" s="91" t="s">
        <v>477</v>
      </c>
      <c r="E188" s="62"/>
      <c r="F188" s="101"/>
      <c r="G188" s="97"/>
      <c r="H188" s="580"/>
    </row>
    <row r="189" spans="2:8" s="246" customFormat="1">
      <c r="B189" s="805"/>
      <c r="C189" s="286"/>
      <c r="D189" s="91"/>
      <c r="E189" s="62"/>
      <c r="F189" s="664"/>
      <c r="G189" s="816"/>
      <c r="H189" s="580"/>
    </row>
    <row r="190" spans="2:8" s="246" customFormat="1">
      <c r="B190" s="805"/>
      <c r="C190" s="286" t="s">
        <v>538</v>
      </c>
      <c r="D190" s="91" t="s">
        <v>477</v>
      </c>
      <c r="E190" s="62"/>
      <c r="F190" s="657"/>
      <c r="G190" s="816"/>
      <c r="H190" s="580"/>
    </row>
    <row r="191" spans="2:8" s="246" customFormat="1">
      <c r="B191" s="805"/>
      <c r="C191" s="286"/>
      <c r="D191" s="91"/>
      <c r="E191" s="62"/>
      <c r="F191" s="664"/>
      <c r="G191" s="816"/>
      <c r="H191" s="580"/>
    </row>
    <row r="192" spans="2:8" s="246" customFormat="1">
      <c r="B192" s="805"/>
      <c r="C192" s="286" t="s">
        <v>539</v>
      </c>
      <c r="D192" s="91" t="s">
        <v>477</v>
      </c>
      <c r="E192" s="62"/>
      <c r="F192" s="657"/>
      <c r="G192" s="816"/>
      <c r="H192" s="580"/>
    </row>
    <row r="193" spans="2:8" s="246" customFormat="1">
      <c r="B193" s="805"/>
      <c r="C193" s="286"/>
      <c r="D193" s="91"/>
      <c r="E193" s="62"/>
      <c r="F193" s="664"/>
      <c r="G193" s="816"/>
      <c r="H193" s="580"/>
    </row>
    <row r="194" spans="2:8" s="246" customFormat="1">
      <c r="B194" s="805"/>
      <c r="C194" s="286" t="s">
        <v>540</v>
      </c>
      <c r="D194" s="91" t="s">
        <v>477</v>
      </c>
      <c r="E194" s="62"/>
      <c r="F194" s="657"/>
      <c r="G194" s="816"/>
      <c r="H194" s="580"/>
    </row>
    <row r="195" spans="2:8" s="246" customFormat="1">
      <c r="B195" s="805"/>
      <c r="C195" s="286"/>
      <c r="D195" s="91"/>
      <c r="E195" s="62"/>
      <c r="F195" s="664"/>
      <c r="G195" s="816"/>
      <c r="H195" s="580"/>
    </row>
    <row r="196" spans="2:8" s="246" customFormat="1">
      <c r="B196" s="805"/>
      <c r="C196" s="286" t="s">
        <v>541</v>
      </c>
      <c r="D196" s="91" t="s">
        <v>477</v>
      </c>
      <c r="E196" s="62"/>
      <c r="F196" s="657"/>
      <c r="G196" s="816"/>
      <c r="H196" s="580"/>
    </row>
    <row r="197" spans="2:8" s="246" customFormat="1">
      <c r="B197" s="805"/>
      <c r="C197" s="286"/>
      <c r="D197" s="91"/>
      <c r="E197" s="62"/>
      <c r="F197" s="664"/>
      <c r="G197" s="816"/>
      <c r="H197" s="580"/>
    </row>
    <row r="198" spans="2:8" s="246" customFormat="1">
      <c r="B198" s="805"/>
      <c r="C198" s="286" t="s">
        <v>542</v>
      </c>
      <c r="D198" s="91" t="s">
        <v>477</v>
      </c>
      <c r="E198" s="62"/>
      <c r="F198" s="657"/>
      <c r="G198" s="816"/>
      <c r="H198" s="580"/>
    </row>
    <row r="199" spans="2:8" s="246" customFormat="1">
      <c r="B199" s="805"/>
      <c r="C199" s="286"/>
      <c r="D199" s="91"/>
      <c r="E199" s="62"/>
      <c r="F199" s="664"/>
      <c r="G199" s="816"/>
      <c r="H199" s="580"/>
    </row>
    <row r="200" spans="2:8" s="246" customFormat="1" ht="93.6">
      <c r="B200" s="805"/>
      <c r="C200" s="286" t="s">
        <v>543</v>
      </c>
      <c r="D200" s="91" t="s">
        <v>477</v>
      </c>
      <c r="E200" s="62"/>
      <c r="F200" s="657"/>
      <c r="G200" s="816"/>
      <c r="H200" s="580"/>
    </row>
    <row r="201" spans="2:8" s="246" customFormat="1">
      <c r="B201" s="805"/>
      <c r="C201" s="286"/>
      <c r="D201" s="91"/>
      <c r="E201" s="62"/>
      <c r="F201" s="664"/>
      <c r="G201" s="816"/>
      <c r="H201" s="580"/>
    </row>
    <row r="202" spans="2:8" s="246" customFormat="1">
      <c r="B202" s="805"/>
      <c r="C202" s="62" t="s">
        <v>544</v>
      </c>
      <c r="D202" s="91" t="s">
        <v>477</v>
      </c>
      <c r="E202" s="62"/>
      <c r="F202" s="657"/>
      <c r="G202" s="816"/>
      <c r="H202" s="580"/>
    </row>
    <row r="203" spans="2:8" s="246" customFormat="1">
      <c r="B203" s="805"/>
      <c r="C203" s="286"/>
      <c r="D203" s="91"/>
      <c r="E203" s="62"/>
      <c r="F203" s="664"/>
      <c r="G203" s="816"/>
      <c r="H203" s="580"/>
    </row>
    <row r="204" spans="2:8" s="247" customFormat="1">
      <c r="B204" s="806"/>
      <c r="C204" s="716" t="s">
        <v>545</v>
      </c>
      <c r="D204" s="58" t="s">
        <v>477</v>
      </c>
      <c r="E204" s="63"/>
      <c r="F204" s="658"/>
      <c r="G204" s="817"/>
      <c r="H204" s="581"/>
    </row>
    <row r="205" spans="2:8" s="246" customFormat="1">
      <c r="B205" s="805"/>
      <c r="C205" s="286"/>
      <c r="D205" s="91"/>
      <c r="E205" s="62"/>
      <c r="F205" s="657"/>
      <c r="G205" s="816"/>
      <c r="H205" s="580"/>
    </row>
    <row r="206" spans="2:8" s="246" customFormat="1">
      <c r="B206" s="805"/>
      <c r="C206" s="286"/>
      <c r="D206" s="91"/>
      <c r="E206" s="62"/>
      <c r="F206" s="657"/>
      <c r="G206" s="816"/>
      <c r="H206" s="580"/>
    </row>
    <row r="207" spans="2:8" s="246" customFormat="1" ht="46.8">
      <c r="B207" s="805"/>
      <c r="C207" s="286" t="s">
        <v>506</v>
      </c>
      <c r="D207" s="91" t="s">
        <v>477</v>
      </c>
      <c r="E207" s="62"/>
      <c r="F207" s="657"/>
      <c r="G207" s="816"/>
      <c r="H207" s="580"/>
    </row>
    <row r="208" spans="2:8" s="246" customFormat="1">
      <c r="B208" s="805"/>
      <c r="C208" s="286"/>
      <c r="D208" s="91"/>
      <c r="E208" s="62"/>
      <c r="F208" s="657"/>
      <c r="G208" s="816"/>
      <c r="H208" s="580"/>
    </row>
    <row r="209" spans="2:8" s="246" customFormat="1" ht="117">
      <c r="B209" s="805"/>
      <c r="C209" s="286" t="s">
        <v>546</v>
      </c>
      <c r="D209" s="91" t="s">
        <v>477</v>
      </c>
      <c r="E209" s="62"/>
      <c r="F209" s="657"/>
      <c r="G209" s="816"/>
      <c r="H209" s="580"/>
    </row>
    <row r="210" spans="2:8" s="246" customFormat="1">
      <c r="B210" s="805"/>
      <c r="C210" s="286"/>
      <c r="D210" s="91"/>
      <c r="E210" s="62"/>
      <c r="F210" s="657"/>
      <c r="G210" s="816"/>
      <c r="H210" s="580"/>
    </row>
    <row r="211" spans="2:8" s="246" customFormat="1">
      <c r="B211" s="805"/>
      <c r="C211" s="286" t="s">
        <v>547</v>
      </c>
      <c r="D211" s="91" t="s">
        <v>477</v>
      </c>
      <c r="E211" s="62"/>
      <c r="F211" s="657"/>
      <c r="G211" s="816"/>
      <c r="H211" s="580"/>
    </row>
    <row r="212" spans="2:8" s="246" customFormat="1">
      <c r="B212" s="805"/>
      <c r="C212" s="286"/>
      <c r="D212" s="91"/>
      <c r="E212" s="62"/>
      <c r="F212" s="664"/>
      <c r="G212" s="816"/>
      <c r="H212" s="580"/>
    </row>
    <row r="213" spans="2:8" s="246" customFormat="1" ht="46.8">
      <c r="B213" s="805"/>
      <c r="C213" s="286" t="s">
        <v>548</v>
      </c>
      <c r="D213" s="91" t="s">
        <v>477</v>
      </c>
      <c r="E213" s="62"/>
      <c r="F213" s="657"/>
      <c r="G213" s="816"/>
      <c r="H213" s="580"/>
    </row>
    <row r="214" spans="2:8" s="246" customFormat="1">
      <c r="B214" s="805"/>
      <c r="C214" s="286"/>
      <c r="D214" s="91"/>
      <c r="E214" s="62"/>
      <c r="F214" s="664"/>
      <c r="G214" s="816"/>
      <c r="H214" s="580"/>
    </row>
    <row r="215" spans="2:8" s="246" customFormat="1" ht="46.8">
      <c r="B215" s="805"/>
      <c r="C215" s="286" t="s">
        <v>549</v>
      </c>
      <c r="D215" s="91" t="s">
        <v>477</v>
      </c>
      <c r="E215" s="62"/>
      <c r="F215" s="657"/>
      <c r="G215" s="816"/>
      <c r="H215" s="580"/>
    </row>
    <row r="216" spans="2:8" s="246" customFormat="1">
      <c r="B216" s="805"/>
      <c r="C216" s="286"/>
      <c r="D216" s="91"/>
      <c r="E216" s="62"/>
      <c r="F216" s="664"/>
      <c r="G216" s="816"/>
      <c r="H216" s="580"/>
    </row>
    <row r="217" spans="2:8" s="246" customFormat="1">
      <c r="B217" s="805"/>
      <c r="C217" s="286" t="s">
        <v>550</v>
      </c>
      <c r="D217" s="91" t="s">
        <v>477</v>
      </c>
      <c r="E217" s="62"/>
      <c r="F217" s="657"/>
      <c r="G217" s="816"/>
      <c r="H217" s="580"/>
    </row>
    <row r="218" spans="2:8" s="246" customFormat="1">
      <c r="B218" s="805"/>
      <c r="C218" s="286"/>
      <c r="D218" s="91"/>
      <c r="E218" s="62"/>
      <c r="F218" s="664"/>
      <c r="G218" s="816"/>
      <c r="H218" s="580"/>
    </row>
    <row r="219" spans="2:8" s="246" customFormat="1" ht="46.8">
      <c r="B219" s="805"/>
      <c r="C219" s="286" t="s">
        <v>551</v>
      </c>
      <c r="D219" s="91" t="s">
        <v>477</v>
      </c>
      <c r="E219" s="62"/>
      <c r="F219" s="657"/>
      <c r="G219" s="816"/>
      <c r="H219" s="580"/>
    </row>
    <row r="220" spans="2:8" s="246" customFormat="1">
      <c r="B220" s="805"/>
      <c r="C220" s="286"/>
      <c r="D220" s="91"/>
      <c r="E220" s="62"/>
      <c r="F220" s="664"/>
      <c r="G220" s="816"/>
      <c r="H220" s="580"/>
    </row>
    <row r="221" spans="2:8" s="246" customFormat="1">
      <c r="B221" s="805"/>
      <c r="C221" s="286" t="s">
        <v>552</v>
      </c>
      <c r="D221" s="91" t="s">
        <v>477</v>
      </c>
      <c r="E221" s="62"/>
      <c r="F221" s="657"/>
      <c r="G221" s="816"/>
      <c r="H221" s="580"/>
    </row>
    <row r="222" spans="2:8" s="246" customFormat="1">
      <c r="B222" s="805"/>
      <c r="C222" s="286"/>
      <c r="D222" s="91"/>
      <c r="E222" s="62"/>
      <c r="F222" s="664"/>
      <c r="G222" s="816"/>
      <c r="H222" s="580"/>
    </row>
    <row r="223" spans="2:8" s="246" customFormat="1">
      <c r="B223" s="805"/>
      <c r="C223" s="286" t="s">
        <v>553</v>
      </c>
      <c r="D223" s="91" t="s">
        <v>477</v>
      </c>
      <c r="E223" s="62"/>
      <c r="F223" s="657"/>
      <c r="G223" s="816"/>
      <c r="H223" s="580"/>
    </row>
    <row r="224" spans="2:8" s="246" customFormat="1">
      <c r="B224" s="805"/>
      <c r="C224" s="286"/>
      <c r="D224" s="91"/>
      <c r="E224" s="62"/>
      <c r="F224" s="664"/>
      <c r="G224" s="816"/>
      <c r="H224" s="580"/>
    </row>
    <row r="225" spans="2:8" s="246" customFormat="1">
      <c r="B225" s="805"/>
      <c r="C225" s="286" t="s">
        <v>554</v>
      </c>
      <c r="D225" s="91" t="s">
        <v>477</v>
      </c>
      <c r="E225" s="62"/>
      <c r="F225" s="657"/>
      <c r="G225" s="816"/>
      <c r="H225" s="580"/>
    </row>
    <row r="226" spans="2:8" s="246" customFormat="1">
      <c r="B226" s="805"/>
      <c r="C226" s="286"/>
      <c r="D226" s="91"/>
      <c r="E226" s="62"/>
      <c r="F226" s="664"/>
      <c r="G226" s="816"/>
      <c r="H226" s="580"/>
    </row>
    <row r="227" spans="2:8" s="246" customFormat="1">
      <c r="B227" s="805"/>
      <c r="C227" s="286" t="s">
        <v>555</v>
      </c>
      <c r="D227" s="91" t="s">
        <v>477</v>
      </c>
      <c r="E227" s="62"/>
      <c r="F227" s="657"/>
      <c r="G227" s="816"/>
      <c r="H227" s="580"/>
    </row>
    <row r="228" spans="2:8" s="246" customFormat="1">
      <c r="B228" s="805"/>
      <c r="C228" s="286"/>
      <c r="D228" s="91"/>
      <c r="E228" s="62"/>
      <c r="F228" s="664"/>
      <c r="G228" s="816"/>
      <c r="H228" s="580"/>
    </row>
    <row r="229" spans="2:8" s="246" customFormat="1">
      <c r="B229" s="805"/>
      <c r="C229" s="286" t="s">
        <v>556</v>
      </c>
      <c r="D229" s="91" t="s">
        <v>477</v>
      </c>
      <c r="E229" s="62"/>
      <c r="F229" s="657"/>
      <c r="G229" s="816"/>
      <c r="H229" s="580"/>
    </row>
    <row r="230" spans="2:8" s="246" customFormat="1">
      <c r="B230" s="805"/>
      <c r="C230" s="286"/>
      <c r="D230" s="91"/>
      <c r="E230" s="62"/>
      <c r="F230" s="664"/>
      <c r="G230" s="816"/>
      <c r="H230" s="580"/>
    </row>
    <row r="231" spans="2:8" s="246" customFormat="1">
      <c r="B231" s="805"/>
      <c r="C231" s="286" t="s">
        <v>557</v>
      </c>
      <c r="D231" s="91" t="s">
        <v>477</v>
      </c>
      <c r="E231" s="62"/>
      <c r="F231" s="657"/>
      <c r="G231" s="816"/>
      <c r="H231" s="580"/>
    </row>
    <row r="232" spans="2:8" s="246" customFormat="1">
      <c r="B232" s="805"/>
      <c r="C232" s="286"/>
      <c r="D232" s="91"/>
      <c r="E232" s="62"/>
      <c r="F232" s="664"/>
      <c r="G232" s="816"/>
      <c r="H232" s="580"/>
    </row>
    <row r="233" spans="2:8" s="246" customFormat="1" ht="93.6">
      <c r="B233" s="805"/>
      <c r="C233" s="286" t="s">
        <v>558</v>
      </c>
      <c r="D233" s="91" t="s">
        <v>477</v>
      </c>
      <c r="E233" s="62"/>
      <c r="F233" s="657"/>
      <c r="G233" s="816"/>
      <c r="H233" s="580"/>
    </row>
    <row r="234" spans="2:8" s="246" customFormat="1">
      <c r="B234" s="805"/>
      <c r="C234" s="286"/>
      <c r="D234" s="91"/>
      <c r="E234" s="62"/>
      <c r="F234" s="664"/>
      <c r="G234" s="816"/>
      <c r="H234" s="580"/>
    </row>
    <row r="235" spans="2:8" s="246" customFormat="1">
      <c r="B235" s="805"/>
      <c r="C235" s="286" t="s">
        <v>559</v>
      </c>
      <c r="D235" s="91" t="s">
        <v>477</v>
      </c>
      <c r="E235" s="62"/>
      <c r="F235" s="657"/>
      <c r="G235" s="816"/>
      <c r="H235" s="580"/>
    </row>
    <row r="236" spans="2:8" s="246" customFormat="1">
      <c r="B236" s="805"/>
      <c r="C236" s="286"/>
      <c r="D236" s="91"/>
      <c r="E236" s="62"/>
      <c r="F236" s="657"/>
      <c r="G236" s="816"/>
      <c r="H236" s="580"/>
    </row>
    <row r="237" spans="2:8" s="246" customFormat="1">
      <c r="B237" s="805"/>
      <c r="C237" s="716" t="s">
        <v>560</v>
      </c>
      <c r="D237" s="58" t="s">
        <v>11</v>
      </c>
      <c r="E237" s="62"/>
      <c r="F237" s="657"/>
      <c r="G237" s="816"/>
      <c r="H237" s="580"/>
    </row>
    <row r="238" spans="2:8" s="246" customFormat="1">
      <c r="B238" s="805"/>
      <c r="C238" s="286"/>
      <c r="D238" s="91"/>
      <c r="E238" s="62"/>
      <c r="F238" s="657"/>
      <c r="G238" s="816"/>
      <c r="H238" s="580"/>
    </row>
    <row r="239" spans="2:8" s="246" customFormat="1">
      <c r="B239" s="805"/>
      <c r="C239" s="718" t="s">
        <v>561</v>
      </c>
      <c r="D239" s="65"/>
      <c r="E239" s="65"/>
      <c r="F239" s="665"/>
      <c r="G239" s="818"/>
      <c r="H239" s="582"/>
    </row>
    <row r="240" spans="2:8" s="246" customFormat="1">
      <c r="B240" s="805"/>
      <c r="C240" s="718"/>
      <c r="D240" s="65"/>
      <c r="E240" s="65"/>
      <c r="F240" s="665"/>
      <c r="G240" s="818"/>
      <c r="H240" s="582"/>
    </row>
    <row r="241" spans="2:8" s="246" customFormat="1" ht="70.2">
      <c r="B241" s="805"/>
      <c r="C241" s="719" t="s">
        <v>562</v>
      </c>
      <c r="D241" s="65" t="s">
        <v>9</v>
      </c>
      <c r="E241" s="65">
        <v>1</v>
      </c>
      <c r="F241" s="665"/>
      <c r="G241" s="818">
        <f>F241</f>
        <v>0</v>
      </c>
      <c r="H241" s="582"/>
    </row>
    <row r="242" spans="2:8" s="246" customFormat="1">
      <c r="B242" s="805"/>
      <c r="C242" s="286"/>
      <c r="D242" s="91"/>
      <c r="E242" s="62"/>
      <c r="F242" s="657"/>
      <c r="G242" s="816"/>
      <c r="H242" s="580"/>
    </row>
    <row r="243" spans="2:8" s="246" customFormat="1">
      <c r="B243" s="805"/>
      <c r="C243" s="718" t="s">
        <v>563</v>
      </c>
      <c r="D243" s="65"/>
      <c r="E243" s="65"/>
      <c r="F243" s="665"/>
      <c r="G243" s="818"/>
      <c r="H243" s="582"/>
    </row>
    <row r="244" spans="2:8" s="246" customFormat="1">
      <c r="B244" s="805"/>
      <c r="C244" s="718"/>
      <c r="D244" s="65"/>
      <c r="E244" s="65"/>
      <c r="F244" s="665"/>
      <c r="G244" s="818"/>
      <c r="H244" s="582"/>
    </row>
    <row r="245" spans="2:8" s="246" customFormat="1" ht="70.2">
      <c r="B245" s="805"/>
      <c r="C245" s="719" t="s">
        <v>564</v>
      </c>
      <c r="D245" s="65" t="s">
        <v>9</v>
      </c>
      <c r="E245" s="65">
        <v>1</v>
      </c>
      <c r="F245" s="665"/>
      <c r="G245" s="818">
        <f>F245</f>
        <v>0</v>
      </c>
      <c r="H245" s="582"/>
    </row>
    <row r="246" spans="2:8" s="246" customFormat="1">
      <c r="B246" s="805"/>
      <c r="C246" s="286"/>
      <c r="D246" s="91"/>
      <c r="E246" s="62"/>
      <c r="F246" s="657"/>
      <c r="G246" s="816"/>
      <c r="H246" s="580"/>
    </row>
    <row r="247" spans="2:8" s="246" customFormat="1">
      <c r="B247" s="805"/>
      <c r="C247" s="718" t="s">
        <v>565</v>
      </c>
      <c r="D247" s="65"/>
      <c r="E247" s="65"/>
      <c r="F247" s="665"/>
      <c r="G247" s="818"/>
      <c r="H247" s="582"/>
    </row>
    <row r="248" spans="2:8" s="246" customFormat="1">
      <c r="B248" s="805"/>
      <c r="C248" s="718"/>
      <c r="D248" s="65"/>
      <c r="E248" s="65"/>
      <c r="F248" s="665"/>
      <c r="G248" s="818"/>
      <c r="H248" s="582"/>
    </row>
    <row r="249" spans="2:8" s="246" customFormat="1" ht="46.8">
      <c r="B249" s="805"/>
      <c r="C249" s="719" t="s">
        <v>566</v>
      </c>
      <c r="D249" s="65" t="s">
        <v>9</v>
      </c>
      <c r="E249" s="65">
        <v>1</v>
      </c>
      <c r="F249" s="665"/>
      <c r="G249" s="818">
        <f>F249</f>
        <v>0</v>
      </c>
      <c r="H249" s="582"/>
    </row>
    <row r="250" spans="2:8" s="246" customFormat="1">
      <c r="B250" s="805"/>
      <c r="C250" s="286"/>
      <c r="D250" s="91"/>
      <c r="E250" s="62"/>
      <c r="F250" s="657"/>
      <c r="G250" s="816"/>
      <c r="H250" s="580"/>
    </row>
    <row r="251" spans="2:8" s="246" customFormat="1">
      <c r="B251" s="805"/>
      <c r="C251" s="718" t="s">
        <v>567</v>
      </c>
      <c r="D251" s="65"/>
      <c r="E251" s="65"/>
      <c r="F251" s="665"/>
      <c r="G251" s="818"/>
      <c r="H251" s="582"/>
    </row>
    <row r="252" spans="2:8" s="246" customFormat="1">
      <c r="B252" s="805"/>
      <c r="C252" s="719" t="s">
        <v>568</v>
      </c>
      <c r="D252" s="65" t="s">
        <v>9</v>
      </c>
      <c r="E252" s="65">
        <v>1</v>
      </c>
      <c r="F252" s="665"/>
      <c r="G252" s="818">
        <f>F252</f>
        <v>0</v>
      </c>
      <c r="H252" s="582"/>
    </row>
    <row r="253" spans="2:8" s="246" customFormat="1">
      <c r="B253" s="805"/>
      <c r="C253" s="720"/>
      <c r="D253" s="65"/>
      <c r="E253" s="65"/>
      <c r="F253" s="665"/>
      <c r="G253" s="818"/>
      <c r="H253" s="582"/>
    </row>
    <row r="254" spans="2:8" s="246" customFormat="1">
      <c r="B254" s="805"/>
      <c r="C254" s="718" t="s">
        <v>569</v>
      </c>
      <c r="D254" s="65"/>
      <c r="E254" s="65"/>
      <c r="F254" s="665"/>
      <c r="G254" s="818"/>
      <c r="H254" s="582"/>
    </row>
    <row r="255" spans="2:8" s="246" customFormat="1" ht="46.8">
      <c r="B255" s="805"/>
      <c r="C255" s="718" t="s">
        <v>570</v>
      </c>
      <c r="D255" s="65"/>
      <c r="E255" s="65"/>
      <c r="F255" s="665"/>
      <c r="G255" s="818"/>
      <c r="H255" s="582"/>
    </row>
    <row r="256" spans="2:8" s="246" customFormat="1">
      <c r="B256" s="805"/>
      <c r="C256" s="718"/>
      <c r="D256" s="65"/>
      <c r="E256" s="65"/>
      <c r="F256" s="665"/>
      <c r="G256" s="818"/>
      <c r="H256" s="582"/>
    </row>
    <row r="257" spans="2:8" s="246" customFormat="1">
      <c r="B257" s="805"/>
      <c r="C257" s="719" t="s">
        <v>571</v>
      </c>
      <c r="D257" s="65" t="s">
        <v>572</v>
      </c>
      <c r="E257" s="65">
        <v>1</v>
      </c>
      <c r="F257" s="665"/>
      <c r="G257" s="818">
        <f>F257</f>
        <v>0</v>
      </c>
      <c r="H257" s="582"/>
    </row>
    <row r="258" spans="2:8" s="246" customFormat="1">
      <c r="B258" s="805"/>
      <c r="C258" s="719"/>
      <c r="D258" s="65"/>
      <c r="E258" s="65"/>
      <c r="F258" s="665"/>
      <c r="G258" s="818"/>
      <c r="H258" s="582"/>
    </row>
    <row r="259" spans="2:8" s="246" customFormat="1">
      <c r="B259" s="805"/>
      <c r="C259" s="719" t="s">
        <v>573</v>
      </c>
      <c r="D259" s="65" t="s">
        <v>572</v>
      </c>
      <c r="E259" s="65">
        <v>1</v>
      </c>
      <c r="F259" s="665"/>
      <c r="G259" s="818">
        <f t="shared" ref="G259:G261" si="0">F259</f>
        <v>0</v>
      </c>
      <c r="H259" s="582"/>
    </row>
    <row r="260" spans="2:8" s="246" customFormat="1">
      <c r="B260" s="805"/>
      <c r="C260" s="719"/>
      <c r="D260" s="65"/>
      <c r="E260" s="65"/>
      <c r="F260" s="665"/>
      <c r="G260" s="818"/>
      <c r="H260" s="582"/>
    </row>
    <row r="261" spans="2:8" s="246" customFormat="1">
      <c r="B261" s="805"/>
      <c r="C261" s="719" t="s">
        <v>574</v>
      </c>
      <c r="D261" s="65" t="s">
        <v>572</v>
      </c>
      <c r="E261" s="65">
        <v>1</v>
      </c>
      <c r="F261" s="665"/>
      <c r="G261" s="818">
        <f t="shared" si="0"/>
        <v>0</v>
      </c>
      <c r="H261" s="582"/>
    </row>
    <row r="262" spans="2:8" s="246" customFormat="1">
      <c r="B262" s="805"/>
      <c r="C262" s="719"/>
      <c r="D262" s="65"/>
      <c r="E262" s="65"/>
      <c r="F262" s="665"/>
      <c r="G262" s="818"/>
      <c r="H262" s="582"/>
    </row>
    <row r="263" spans="2:8" s="246" customFormat="1" ht="46.8">
      <c r="B263" s="805"/>
      <c r="C263" s="719" t="s">
        <v>575</v>
      </c>
      <c r="D263" s="65" t="s">
        <v>9</v>
      </c>
      <c r="E263" s="65">
        <v>1</v>
      </c>
      <c r="F263" s="665"/>
      <c r="G263" s="818"/>
      <c r="H263" s="582"/>
    </row>
    <row r="264" spans="2:8" s="246" customFormat="1">
      <c r="B264" s="805"/>
      <c r="C264" s="719"/>
      <c r="D264" s="65"/>
      <c r="E264" s="65"/>
      <c r="F264" s="665"/>
      <c r="G264" s="818"/>
      <c r="H264" s="582"/>
    </row>
    <row r="265" spans="2:8" s="246" customFormat="1" ht="70.2">
      <c r="B265" s="805"/>
      <c r="C265" s="719" t="s">
        <v>576</v>
      </c>
      <c r="D265" s="65" t="s">
        <v>9</v>
      </c>
      <c r="E265" s="65">
        <v>1</v>
      </c>
      <c r="F265" s="665"/>
      <c r="G265" s="818"/>
      <c r="H265" s="582"/>
    </row>
    <row r="266" spans="2:8" s="246" customFormat="1">
      <c r="B266" s="805"/>
      <c r="C266" s="719"/>
      <c r="D266" s="65"/>
      <c r="E266" s="65"/>
      <c r="F266" s="665"/>
      <c r="G266" s="818"/>
      <c r="H266" s="582"/>
    </row>
    <row r="267" spans="2:8" s="246" customFormat="1">
      <c r="B267" s="805"/>
      <c r="C267" s="719" t="s">
        <v>577</v>
      </c>
      <c r="D267" s="65" t="s">
        <v>9</v>
      </c>
      <c r="E267" s="65">
        <v>1</v>
      </c>
      <c r="F267" s="665"/>
      <c r="G267" s="818"/>
      <c r="H267" s="582"/>
    </row>
    <row r="268" spans="2:8" s="246" customFormat="1">
      <c r="B268" s="805"/>
      <c r="C268" s="719"/>
      <c r="D268" s="65"/>
      <c r="E268" s="65"/>
      <c r="F268" s="665"/>
      <c r="G268" s="818"/>
      <c r="H268" s="582"/>
    </row>
    <row r="269" spans="2:8" s="246" customFormat="1" ht="46.8">
      <c r="B269" s="805"/>
      <c r="C269" s="719" t="s">
        <v>578</v>
      </c>
      <c r="D269" s="65" t="s">
        <v>22</v>
      </c>
      <c r="E269" s="65">
        <v>1</v>
      </c>
      <c r="F269" s="665"/>
      <c r="G269" s="818"/>
      <c r="H269" s="582"/>
    </row>
    <row r="270" spans="2:8" s="246" customFormat="1">
      <c r="B270" s="805"/>
      <c r="C270" s="719"/>
      <c r="D270" s="65"/>
      <c r="E270" s="65"/>
      <c r="F270" s="665"/>
      <c r="G270" s="818"/>
      <c r="H270" s="582"/>
    </row>
    <row r="271" spans="2:8" s="246" customFormat="1">
      <c r="B271" s="805"/>
      <c r="C271" s="719" t="s">
        <v>579</v>
      </c>
      <c r="D271" s="65" t="s">
        <v>9</v>
      </c>
      <c r="E271" s="65">
        <v>1</v>
      </c>
      <c r="F271" s="665"/>
      <c r="G271" s="818"/>
      <c r="H271" s="582"/>
    </row>
    <row r="272" spans="2:8" s="246" customFormat="1">
      <c r="B272" s="805"/>
      <c r="C272" s="719"/>
      <c r="D272" s="65"/>
      <c r="E272" s="65"/>
      <c r="F272" s="665"/>
      <c r="G272" s="818"/>
      <c r="H272" s="582"/>
    </row>
    <row r="273" spans="2:8" s="246" customFormat="1" ht="46.8">
      <c r="B273" s="805"/>
      <c r="C273" s="719" t="s">
        <v>580</v>
      </c>
      <c r="D273" s="65" t="s">
        <v>9</v>
      </c>
      <c r="E273" s="65">
        <v>1</v>
      </c>
      <c r="F273" s="665"/>
      <c r="G273" s="818"/>
      <c r="H273" s="582"/>
    </row>
    <row r="274" spans="2:8" s="246" customFormat="1">
      <c r="B274" s="805"/>
      <c r="C274" s="719"/>
      <c r="D274" s="65"/>
      <c r="E274" s="65"/>
      <c r="F274" s="665"/>
      <c r="G274" s="818"/>
      <c r="H274" s="582"/>
    </row>
    <row r="275" spans="2:8" s="246" customFormat="1">
      <c r="B275" s="805"/>
      <c r="C275" s="719" t="s">
        <v>581</v>
      </c>
      <c r="D275" s="65" t="s">
        <v>9</v>
      </c>
      <c r="E275" s="65">
        <v>1</v>
      </c>
      <c r="F275" s="665"/>
      <c r="G275" s="818"/>
      <c r="H275" s="582"/>
    </row>
    <row r="276" spans="2:8" s="246" customFormat="1">
      <c r="B276" s="805"/>
      <c r="C276" s="719"/>
      <c r="D276" s="65"/>
      <c r="E276" s="65"/>
      <c r="F276" s="665"/>
      <c r="G276" s="818"/>
      <c r="H276" s="582"/>
    </row>
    <row r="277" spans="2:8" s="246" customFormat="1">
      <c r="B277" s="805"/>
      <c r="C277" s="719" t="s">
        <v>582</v>
      </c>
      <c r="D277" s="65" t="s">
        <v>9</v>
      </c>
      <c r="E277" s="65">
        <v>1</v>
      </c>
      <c r="F277" s="665"/>
      <c r="G277" s="818"/>
      <c r="H277" s="582"/>
    </row>
    <row r="278" spans="2:8" s="246" customFormat="1">
      <c r="B278" s="805"/>
      <c r="C278" s="719"/>
      <c r="D278" s="65"/>
      <c r="E278" s="65"/>
      <c r="F278" s="665"/>
      <c r="G278" s="818"/>
      <c r="H278" s="582"/>
    </row>
    <row r="279" spans="2:8" s="246" customFormat="1">
      <c r="B279" s="805"/>
      <c r="C279" s="719" t="s">
        <v>583</v>
      </c>
      <c r="D279" s="65" t="s">
        <v>22</v>
      </c>
      <c r="E279" s="65">
        <v>1</v>
      </c>
      <c r="F279" s="665"/>
      <c r="G279" s="818"/>
      <c r="H279" s="582"/>
    </row>
    <row r="280" spans="2:8" s="246" customFormat="1">
      <c r="B280" s="805"/>
      <c r="C280" s="719"/>
      <c r="D280" s="65"/>
      <c r="E280" s="65"/>
      <c r="F280" s="665"/>
      <c r="G280" s="818"/>
      <c r="H280" s="582"/>
    </row>
    <row r="281" spans="2:8" s="246" customFormat="1">
      <c r="B281" s="805"/>
      <c r="C281" s="719" t="s">
        <v>584</v>
      </c>
      <c r="D281" s="65" t="s">
        <v>22</v>
      </c>
      <c r="E281" s="65">
        <v>1</v>
      </c>
      <c r="F281" s="665"/>
      <c r="G281" s="818"/>
      <c r="H281" s="582"/>
    </row>
    <row r="282" spans="2:8" s="246" customFormat="1">
      <c r="B282" s="805"/>
      <c r="C282" s="719"/>
      <c r="D282" s="65"/>
      <c r="E282" s="65"/>
      <c r="F282" s="665"/>
      <c r="G282" s="818"/>
      <c r="H282" s="582"/>
    </row>
    <row r="283" spans="2:8" s="246" customFormat="1">
      <c r="B283" s="805"/>
      <c r="C283" s="719" t="s">
        <v>585</v>
      </c>
      <c r="D283" s="65" t="s">
        <v>9</v>
      </c>
      <c r="E283" s="65">
        <v>1</v>
      </c>
      <c r="F283" s="665"/>
      <c r="G283" s="818"/>
      <c r="H283" s="582"/>
    </row>
    <row r="284" spans="2:8" s="246" customFormat="1">
      <c r="B284" s="805"/>
      <c r="C284" s="719"/>
      <c r="D284" s="65"/>
      <c r="E284" s="65"/>
      <c r="F284" s="665"/>
      <c r="G284" s="818"/>
      <c r="H284" s="582"/>
    </row>
    <row r="285" spans="2:8" s="246" customFormat="1" ht="46.8">
      <c r="B285" s="805"/>
      <c r="C285" s="719" t="s">
        <v>586</v>
      </c>
      <c r="D285" s="65" t="s">
        <v>9</v>
      </c>
      <c r="E285" s="65">
        <v>1</v>
      </c>
      <c r="F285" s="665"/>
      <c r="G285" s="818"/>
      <c r="H285" s="582"/>
    </row>
    <row r="286" spans="2:8" s="246" customFormat="1">
      <c r="B286" s="805"/>
      <c r="C286" s="286"/>
      <c r="D286" s="91"/>
      <c r="E286" s="62"/>
      <c r="F286" s="657"/>
      <c r="G286" s="816"/>
      <c r="H286" s="580"/>
    </row>
    <row r="287" spans="2:8" s="246" customFormat="1">
      <c r="B287" s="805"/>
      <c r="C287" s="716" t="s">
        <v>587</v>
      </c>
      <c r="D287" s="58" t="s">
        <v>11</v>
      </c>
      <c r="E287" s="62"/>
      <c r="F287" s="657"/>
      <c r="G287" s="816"/>
      <c r="H287" s="580"/>
    </row>
    <row r="288" spans="2:8" s="246" customFormat="1">
      <c r="B288" s="805"/>
      <c r="C288" s="286"/>
      <c r="D288" s="91"/>
      <c r="E288" s="62"/>
      <c r="F288" s="657"/>
      <c r="G288" s="816"/>
      <c r="H288" s="580"/>
    </row>
    <row r="289" spans="2:8" s="246" customFormat="1">
      <c r="B289" s="805"/>
      <c r="C289" s="721" t="s">
        <v>561</v>
      </c>
      <c r="D289" s="69"/>
      <c r="E289" s="108"/>
      <c r="F289" s="657"/>
      <c r="G289" s="819"/>
      <c r="H289" s="230"/>
    </row>
    <row r="290" spans="2:8" s="246" customFormat="1">
      <c r="B290" s="805"/>
      <c r="C290" s="721"/>
      <c r="D290" s="69"/>
      <c r="E290" s="108"/>
      <c r="F290" s="657"/>
      <c r="G290" s="819"/>
      <c r="H290" s="230"/>
    </row>
    <row r="291" spans="2:8" s="246" customFormat="1" ht="70.2">
      <c r="B291" s="805"/>
      <c r="C291" s="719" t="s">
        <v>562</v>
      </c>
      <c r="D291" s="69" t="s">
        <v>9</v>
      </c>
      <c r="E291" s="69">
        <v>1</v>
      </c>
      <c r="F291" s="666"/>
      <c r="G291" s="820">
        <v>0</v>
      </c>
      <c r="H291" s="583"/>
    </row>
    <row r="292" spans="2:8" s="246" customFormat="1">
      <c r="B292" s="805"/>
      <c r="C292" s="62"/>
      <c r="D292" s="91"/>
      <c r="E292" s="62"/>
      <c r="F292" s="666"/>
      <c r="G292" s="820"/>
      <c r="H292" s="583"/>
    </row>
    <row r="293" spans="2:8" s="246" customFormat="1">
      <c r="B293" s="805"/>
      <c r="C293" s="721" t="s">
        <v>563</v>
      </c>
      <c r="D293" s="69"/>
      <c r="E293" s="108"/>
      <c r="F293" s="666"/>
      <c r="G293" s="820"/>
      <c r="H293" s="583"/>
    </row>
    <row r="294" spans="2:8" s="246" customFormat="1">
      <c r="B294" s="805"/>
      <c r="C294" s="721"/>
      <c r="D294" s="69"/>
      <c r="E294" s="108"/>
      <c r="F294" s="666"/>
      <c r="G294" s="820"/>
      <c r="H294" s="583"/>
    </row>
    <row r="295" spans="2:8" s="246" customFormat="1" ht="70.2">
      <c r="B295" s="805"/>
      <c r="C295" s="719" t="s">
        <v>564</v>
      </c>
      <c r="D295" s="69" t="s">
        <v>9</v>
      </c>
      <c r="E295" s="69">
        <v>1</v>
      </c>
      <c r="F295" s="666"/>
      <c r="G295" s="820">
        <v>0</v>
      </c>
      <c r="H295" s="583"/>
    </row>
    <row r="296" spans="2:8" s="246" customFormat="1">
      <c r="B296" s="805"/>
      <c r="C296" s="62"/>
      <c r="D296" s="91"/>
      <c r="E296" s="62"/>
      <c r="F296" s="666"/>
      <c r="G296" s="820"/>
      <c r="H296" s="583"/>
    </row>
    <row r="297" spans="2:8" s="246" customFormat="1">
      <c r="B297" s="805"/>
      <c r="C297" s="721" t="s">
        <v>565</v>
      </c>
      <c r="D297" s="69"/>
      <c r="E297" s="108"/>
      <c r="F297" s="666"/>
      <c r="G297" s="820"/>
      <c r="H297" s="583"/>
    </row>
    <row r="298" spans="2:8" s="246" customFormat="1">
      <c r="B298" s="805"/>
      <c r="C298" s="721"/>
      <c r="D298" s="69"/>
      <c r="E298" s="108"/>
      <c r="F298" s="666"/>
      <c r="G298" s="820"/>
      <c r="H298" s="583"/>
    </row>
    <row r="299" spans="2:8" s="246" customFormat="1" ht="46.8">
      <c r="B299" s="805"/>
      <c r="C299" s="719" t="s">
        <v>566</v>
      </c>
      <c r="D299" s="69" t="s">
        <v>9</v>
      </c>
      <c r="E299" s="69">
        <v>1</v>
      </c>
      <c r="F299" s="666"/>
      <c r="G299" s="820">
        <v>0</v>
      </c>
      <c r="H299" s="583"/>
    </row>
    <row r="300" spans="2:8" s="246" customFormat="1">
      <c r="B300" s="805"/>
      <c r="C300" s="62"/>
      <c r="D300" s="91"/>
      <c r="E300" s="62"/>
      <c r="F300" s="666"/>
      <c r="G300" s="820"/>
      <c r="H300" s="583"/>
    </row>
    <row r="301" spans="2:8" s="246" customFormat="1">
      <c r="B301" s="805"/>
      <c r="C301" s="721" t="s">
        <v>567</v>
      </c>
      <c r="D301" s="69"/>
      <c r="E301" s="108"/>
      <c r="F301" s="666"/>
      <c r="G301" s="820"/>
      <c r="H301" s="583"/>
    </row>
    <row r="302" spans="2:8" s="246" customFormat="1">
      <c r="B302" s="805"/>
      <c r="C302" s="721"/>
      <c r="D302" s="69"/>
      <c r="E302" s="108"/>
      <c r="F302" s="666"/>
      <c r="G302" s="820"/>
      <c r="H302" s="583"/>
    </row>
    <row r="303" spans="2:8" s="246" customFormat="1">
      <c r="B303" s="805"/>
      <c r="C303" s="719" t="s">
        <v>568</v>
      </c>
      <c r="D303" s="69" t="s">
        <v>9</v>
      </c>
      <c r="E303" s="69">
        <v>1</v>
      </c>
      <c r="F303" s="666"/>
      <c r="G303" s="820">
        <v>0</v>
      </c>
      <c r="H303" s="583"/>
    </row>
    <row r="304" spans="2:8" s="246" customFormat="1">
      <c r="B304" s="805"/>
      <c r="C304" s="719"/>
      <c r="D304" s="69"/>
      <c r="E304" s="69"/>
      <c r="F304" s="666"/>
      <c r="G304" s="820"/>
      <c r="H304" s="583"/>
    </row>
    <row r="305" spans="2:8" s="246" customFormat="1">
      <c r="B305" s="805"/>
      <c r="C305" s="721" t="s">
        <v>569</v>
      </c>
      <c r="D305" s="69"/>
      <c r="E305" s="108"/>
      <c r="F305" s="657"/>
      <c r="G305" s="819"/>
      <c r="H305" s="584"/>
    </row>
    <row r="306" spans="2:8" s="246" customFormat="1">
      <c r="B306" s="805"/>
      <c r="C306" s="721"/>
      <c r="D306" s="69"/>
      <c r="E306" s="108"/>
      <c r="F306" s="657"/>
      <c r="G306" s="819"/>
      <c r="H306" s="584"/>
    </row>
    <row r="307" spans="2:8" s="246" customFormat="1" ht="46.8">
      <c r="B307" s="805"/>
      <c r="C307" s="719" t="s">
        <v>570</v>
      </c>
      <c r="D307" s="72"/>
      <c r="E307" s="72"/>
      <c r="F307" s="667"/>
      <c r="G307" s="821"/>
      <c r="H307" s="585"/>
    </row>
    <row r="308" spans="2:8" s="246" customFormat="1">
      <c r="B308" s="805"/>
      <c r="C308" s="719"/>
      <c r="D308" s="72"/>
      <c r="E308" s="72"/>
      <c r="F308" s="667"/>
      <c r="G308" s="821"/>
      <c r="H308" s="585"/>
    </row>
    <row r="309" spans="2:8" s="246" customFormat="1">
      <c r="B309" s="805"/>
      <c r="C309" s="722" t="s">
        <v>571</v>
      </c>
      <c r="D309" s="69" t="s">
        <v>572</v>
      </c>
      <c r="E309" s="69">
        <v>1</v>
      </c>
      <c r="F309" s="666"/>
      <c r="G309" s="820">
        <v>0</v>
      </c>
      <c r="H309" s="583"/>
    </row>
    <row r="310" spans="2:8" s="246" customFormat="1">
      <c r="B310" s="805"/>
      <c r="C310" s="286"/>
      <c r="D310" s="91"/>
      <c r="E310" s="62"/>
      <c r="F310" s="657"/>
      <c r="G310" s="816"/>
      <c r="H310" s="580"/>
    </row>
    <row r="311" spans="2:8" s="246" customFormat="1">
      <c r="B311" s="805"/>
      <c r="C311" s="716" t="s">
        <v>588</v>
      </c>
      <c r="D311" s="58" t="s">
        <v>11</v>
      </c>
      <c r="E311" s="62"/>
      <c r="F311" s="657"/>
      <c r="G311" s="816"/>
      <c r="H311" s="580"/>
    </row>
    <row r="312" spans="2:8" s="246" customFormat="1">
      <c r="B312" s="805"/>
      <c r="C312" s="286"/>
      <c r="D312" s="91"/>
      <c r="E312" s="62"/>
      <c r="F312" s="657"/>
      <c r="G312" s="816"/>
      <c r="H312" s="580"/>
    </row>
    <row r="313" spans="2:8" s="246" customFormat="1">
      <c r="B313" s="805"/>
      <c r="C313" s="718" t="s">
        <v>589</v>
      </c>
      <c r="D313" s="76"/>
      <c r="E313" s="76"/>
      <c r="F313" s="666"/>
      <c r="G313" s="822"/>
      <c r="H313" s="586"/>
    </row>
    <row r="314" spans="2:8" s="246" customFormat="1" ht="46.8">
      <c r="B314" s="805"/>
      <c r="C314" s="719" t="s">
        <v>590</v>
      </c>
      <c r="D314" s="76" t="s">
        <v>9</v>
      </c>
      <c r="E314" s="76">
        <v>1</v>
      </c>
      <c r="F314" s="666"/>
      <c r="G314" s="822">
        <v>0</v>
      </c>
      <c r="H314" s="586"/>
    </row>
    <row r="315" spans="2:8" s="246" customFormat="1">
      <c r="B315" s="805"/>
      <c r="C315" s="723"/>
      <c r="D315" s="76"/>
      <c r="E315" s="76"/>
      <c r="F315" s="666"/>
      <c r="G315" s="822"/>
      <c r="H315" s="586"/>
    </row>
    <row r="316" spans="2:8" s="246" customFormat="1">
      <c r="B316" s="805"/>
      <c r="C316" s="718" t="s">
        <v>561</v>
      </c>
      <c r="D316" s="76"/>
      <c r="E316" s="76"/>
      <c r="F316" s="666"/>
      <c r="G316" s="822"/>
      <c r="H316" s="586"/>
    </row>
    <row r="317" spans="2:8" s="246" customFormat="1" ht="70.2">
      <c r="B317" s="805"/>
      <c r="C317" s="719" t="s">
        <v>562</v>
      </c>
      <c r="D317" s="76" t="s">
        <v>9</v>
      </c>
      <c r="E317" s="76">
        <v>1</v>
      </c>
      <c r="F317" s="666"/>
      <c r="G317" s="822">
        <v>0</v>
      </c>
      <c r="H317" s="586"/>
    </row>
    <row r="318" spans="2:8" s="246" customFormat="1">
      <c r="B318" s="805"/>
      <c r="C318" s="723"/>
      <c r="D318" s="76"/>
      <c r="E318" s="76"/>
      <c r="F318" s="666"/>
      <c r="G318" s="822"/>
      <c r="H318" s="586"/>
    </row>
    <row r="319" spans="2:8" s="246" customFormat="1">
      <c r="B319" s="805"/>
      <c r="C319" s="718" t="s">
        <v>563</v>
      </c>
      <c r="D319" s="76"/>
      <c r="E319" s="76"/>
      <c r="F319" s="666"/>
      <c r="G319" s="822"/>
      <c r="H319" s="586"/>
    </row>
    <row r="320" spans="2:8" s="246" customFormat="1" ht="70.2">
      <c r="B320" s="805"/>
      <c r="C320" s="719" t="s">
        <v>564</v>
      </c>
      <c r="D320" s="76" t="s">
        <v>9</v>
      </c>
      <c r="E320" s="76">
        <v>1</v>
      </c>
      <c r="F320" s="666"/>
      <c r="G320" s="822">
        <v>0</v>
      </c>
      <c r="H320" s="586"/>
    </row>
    <row r="321" spans="2:8" s="246" customFormat="1">
      <c r="B321" s="805"/>
      <c r="C321" s="723"/>
      <c r="D321" s="76"/>
      <c r="E321" s="76"/>
      <c r="F321" s="666"/>
      <c r="G321" s="822"/>
      <c r="H321" s="586"/>
    </row>
    <row r="322" spans="2:8" s="246" customFormat="1">
      <c r="B322" s="805"/>
      <c r="C322" s="718" t="s">
        <v>565</v>
      </c>
      <c r="D322" s="76"/>
      <c r="E322" s="76"/>
      <c r="F322" s="666"/>
      <c r="G322" s="822"/>
      <c r="H322" s="586"/>
    </row>
    <row r="323" spans="2:8" s="246" customFormat="1" ht="46.8">
      <c r="B323" s="805"/>
      <c r="C323" s="719" t="s">
        <v>566</v>
      </c>
      <c r="D323" s="76" t="s">
        <v>9</v>
      </c>
      <c r="E323" s="76">
        <v>1</v>
      </c>
      <c r="F323" s="666"/>
      <c r="G323" s="822">
        <v>0</v>
      </c>
      <c r="H323" s="586"/>
    </row>
    <row r="324" spans="2:8" s="246" customFormat="1">
      <c r="B324" s="805"/>
      <c r="C324" s="723"/>
      <c r="D324" s="76"/>
      <c r="E324" s="76"/>
      <c r="F324" s="666"/>
      <c r="G324" s="822"/>
      <c r="H324" s="586"/>
    </row>
    <row r="325" spans="2:8" s="246" customFormat="1">
      <c r="B325" s="805"/>
      <c r="C325" s="718" t="s">
        <v>567</v>
      </c>
      <c r="D325" s="76"/>
      <c r="E325" s="76"/>
      <c r="F325" s="666"/>
      <c r="G325" s="822"/>
      <c r="H325" s="586"/>
    </row>
    <row r="326" spans="2:8" s="246" customFormat="1">
      <c r="B326" s="805"/>
      <c r="C326" s="719" t="s">
        <v>568</v>
      </c>
      <c r="D326" s="76" t="s">
        <v>9</v>
      </c>
      <c r="E326" s="76">
        <v>1</v>
      </c>
      <c r="F326" s="666"/>
      <c r="G326" s="822"/>
      <c r="H326" s="586"/>
    </row>
    <row r="327" spans="2:8" s="246" customFormat="1">
      <c r="B327" s="805"/>
      <c r="C327" s="286"/>
      <c r="D327" s="91"/>
      <c r="E327" s="62"/>
      <c r="F327" s="657"/>
      <c r="G327" s="816"/>
      <c r="H327" s="580"/>
    </row>
    <row r="328" spans="2:8" s="247" customFormat="1">
      <c r="B328" s="806"/>
      <c r="C328" s="716" t="s">
        <v>591</v>
      </c>
      <c r="D328" s="58" t="s">
        <v>477</v>
      </c>
      <c r="E328" s="63"/>
      <c r="F328" s="658"/>
      <c r="G328" s="817"/>
      <c r="H328" s="581"/>
    </row>
    <row r="329" spans="2:8" s="246" customFormat="1">
      <c r="B329" s="805"/>
      <c r="C329" s="286"/>
      <c r="D329" s="91"/>
      <c r="E329" s="62"/>
      <c r="F329" s="657"/>
      <c r="G329" s="816"/>
      <c r="H329" s="580"/>
    </row>
    <row r="330" spans="2:8" s="246" customFormat="1">
      <c r="B330" s="805"/>
      <c r="C330" s="286"/>
      <c r="D330" s="91"/>
      <c r="E330" s="62"/>
      <c r="F330" s="657"/>
      <c r="G330" s="816"/>
      <c r="H330" s="580"/>
    </row>
    <row r="331" spans="2:8" s="246" customFormat="1" ht="46.8">
      <c r="B331" s="805"/>
      <c r="C331" s="286" t="s">
        <v>506</v>
      </c>
      <c r="D331" s="91" t="s">
        <v>477</v>
      </c>
      <c r="E331" s="62"/>
      <c r="F331" s="657"/>
      <c r="G331" s="816"/>
      <c r="H331" s="580"/>
    </row>
    <row r="332" spans="2:8" s="246" customFormat="1">
      <c r="B332" s="805"/>
      <c r="C332" s="286"/>
      <c r="D332" s="91"/>
      <c r="E332" s="62"/>
      <c r="F332" s="657"/>
      <c r="G332" s="816"/>
      <c r="H332" s="580"/>
    </row>
    <row r="333" spans="2:8" s="246" customFormat="1" ht="117">
      <c r="B333" s="805"/>
      <c r="C333" s="286" t="s">
        <v>592</v>
      </c>
      <c r="D333" s="91" t="s">
        <v>477</v>
      </c>
      <c r="E333" s="62"/>
      <c r="F333" s="657"/>
      <c r="G333" s="816"/>
      <c r="H333" s="580"/>
    </row>
    <row r="334" spans="2:8" s="246" customFormat="1">
      <c r="B334" s="805"/>
      <c r="C334" s="286"/>
      <c r="D334" s="91"/>
      <c r="E334" s="62"/>
      <c r="F334" s="657"/>
      <c r="G334" s="816"/>
      <c r="H334" s="580"/>
    </row>
    <row r="335" spans="2:8" s="246" customFormat="1">
      <c r="B335" s="805"/>
      <c r="C335" s="286" t="s">
        <v>593</v>
      </c>
      <c r="D335" s="91" t="s">
        <v>477</v>
      </c>
      <c r="E335" s="62"/>
      <c r="F335" s="657"/>
      <c r="G335" s="816"/>
      <c r="H335" s="580"/>
    </row>
    <row r="336" spans="2:8" s="246" customFormat="1">
      <c r="B336" s="805"/>
      <c r="C336" s="286"/>
      <c r="D336" s="91"/>
      <c r="E336" s="62"/>
      <c r="F336" s="664"/>
      <c r="G336" s="816"/>
      <c r="H336" s="580"/>
    </row>
    <row r="337" spans="2:8" s="246" customFormat="1" ht="46.8">
      <c r="B337" s="805"/>
      <c r="C337" s="286" t="s">
        <v>594</v>
      </c>
      <c r="D337" s="91" t="s">
        <v>477</v>
      </c>
      <c r="E337" s="62"/>
      <c r="F337" s="657"/>
      <c r="G337" s="816"/>
      <c r="H337" s="580"/>
    </row>
    <row r="338" spans="2:8" s="246" customFormat="1">
      <c r="B338" s="805"/>
      <c r="C338" s="286"/>
      <c r="D338" s="91"/>
      <c r="E338" s="62"/>
      <c r="F338" s="664"/>
      <c r="G338" s="816"/>
      <c r="H338" s="580"/>
    </row>
    <row r="339" spans="2:8" s="246" customFormat="1" ht="46.8">
      <c r="B339" s="805"/>
      <c r="C339" s="286" t="s">
        <v>595</v>
      </c>
      <c r="D339" s="91" t="s">
        <v>477</v>
      </c>
      <c r="E339" s="62"/>
      <c r="F339" s="657"/>
      <c r="G339" s="816"/>
      <c r="H339" s="580"/>
    </row>
    <row r="340" spans="2:8" s="246" customFormat="1">
      <c r="B340" s="805"/>
      <c r="C340" s="286"/>
      <c r="D340" s="91"/>
      <c r="E340" s="62"/>
      <c r="F340" s="664"/>
      <c r="G340" s="816"/>
      <c r="H340" s="580"/>
    </row>
    <row r="341" spans="2:8" s="246" customFormat="1">
      <c r="B341" s="805"/>
      <c r="C341" s="286" t="s">
        <v>596</v>
      </c>
      <c r="D341" s="91" t="s">
        <v>477</v>
      </c>
      <c r="E341" s="62"/>
      <c r="F341" s="657"/>
      <c r="G341" s="816"/>
      <c r="H341" s="580"/>
    </row>
    <row r="342" spans="2:8" s="246" customFormat="1">
      <c r="B342" s="805"/>
      <c r="C342" s="286"/>
      <c r="D342" s="91"/>
      <c r="E342" s="62"/>
      <c r="F342" s="664"/>
      <c r="G342" s="816"/>
      <c r="H342" s="580"/>
    </row>
    <row r="343" spans="2:8" s="246" customFormat="1">
      <c r="B343" s="805"/>
      <c r="C343" s="62" t="s">
        <v>597</v>
      </c>
      <c r="D343" s="91" t="s">
        <v>477</v>
      </c>
      <c r="E343" s="62"/>
      <c r="F343" s="657"/>
      <c r="G343" s="816"/>
      <c r="H343" s="580"/>
    </row>
    <row r="344" spans="2:8" s="246" customFormat="1">
      <c r="B344" s="805"/>
      <c r="C344" s="286"/>
      <c r="D344" s="91"/>
      <c r="E344" s="62"/>
      <c r="F344" s="664"/>
      <c r="G344" s="816"/>
      <c r="H344" s="580"/>
    </row>
    <row r="345" spans="2:8" s="246" customFormat="1">
      <c r="B345" s="805"/>
      <c r="C345" s="286" t="s">
        <v>598</v>
      </c>
      <c r="D345" s="91" t="s">
        <v>477</v>
      </c>
      <c r="E345" s="62"/>
      <c r="F345" s="657"/>
      <c r="G345" s="816"/>
      <c r="H345" s="580"/>
    </row>
    <row r="346" spans="2:8" s="246" customFormat="1">
      <c r="B346" s="805"/>
      <c r="C346" s="286"/>
      <c r="D346" s="91"/>
      <c r="E346" s="62"/>
      <c r="F346" s="664"/>
      <c r="G346" s="816"/>
      <c r="H346" s="580"/>
    </row>
    <row r="347" spans="2:8" s="246" customFormat="1">
      <c r="B347" s="805"/>
      <c r="C347" s="286" t="s">
        <v>599</v>
      </c>
      <c r="D347" s="91" t="s">
        <v>477</v>
      </c>
      <c r="E347" s="62"/>
      <c r="F347" s="657"/>
      <c r="G347" s="816"/>
      <c r="H347" s="580"/>
    </row>
    <row r="348" spans="2:8" s="246" customFormat="1">
      <c r="B348" s="805"/>
      <c r="C348" s="286"/>
      <c r="D348" s="91"/>
      <c r="E348" s="62"/>
      <c r="F348" s="664"/>
      <c r="G348" s="816"/>
      <c r="H348" s="580"/>
    </row>
    <row r="349" spans="2:8" s="246" customFormat="1">
      <c r="B349" s="805"/>
      <c r="C349" s="286" t="s">
        <v>600</v>
      </c>
      <c r="D349" s="91" t="s">
        <v>477</v>
      </c>
      <c r="E349" s="62"/>
      <c r="F349" s="657"/>
      <c r="G349" s="816"/>
      <c r="H349" s="580"/>
    </row>
    <row r="350" spans="2:8" s="246" customFormat="1">
      <c r="B350" s="805"/>
      <c r="C350" s="286"/>
      <c r="D350" s="91"/>
      <c r="E350" s="62"/>
      <c r="F350" s="664"/>
      <c r="G350" s="816"/>
      <c r="H350" s="580"/>
    </row>
    <row r="351" spans="2:8" s="246" customFormat="1">
      <c r="B351" s="805"/>
      <c r="C351" s="286" t="s">
        <v>601</v>
      </c>
      <c r="D351" s="91" t="s">
        <v>477</v>
      </c>
      <c r="E351" s="62"/>
      <c r="F351" s="657"/>
      <c r="G351" s="816"/>
      <c r="H351" s="580"/>
    </row>
    <row r="352" spans="2:8" s="246" customFormat="1">
      <c r="B352" s="805"/>
      <c r="C352" s="286"/>
      <c r="D352" s="91"/>
      <c r="E352" s="62"/>
      <c r="F352" s="664"/>
      <c r="G352" s="816"/>
      <c r="H352" s="580"/>
    </row>
    <row r="353" spans="2:8" s="246" customFormat="1">
      <c r="B353" s="805"/>
      <c r="C353" s="286" t="s">
        <v>602</v>
      </c>
      <c r="D353" s="91" t="s">
        <v>477</v>
      </c>
      <c r="E353" s="62"/>
      <c r="F353" s="657"/>
      <c r="G353" s="816"/>
      <c r="H353" s="580"/>
    </row>
    <row r="354" spans="2:8" s="246" customFormat="1">
      <c r="B354" s="805"/>
      <c r="C354" s="286"/>
      <c r="D354" s="91"/>
      <c r="E354" s="62"/>
      <c r="F354" s="664"/>
      <c r="G354" s="816"/>
      <c r="H354" s="580"/>
    </row>
    <row r="355" spans="2:8" s="246" customFormat="1">
      <c r="B355" s="805"/>
      <c r="C355" s="286" t="s">
        <v>603</v>
      </c>
      <c r="D355" s="91" t="s">
        <v>477</v>
      </c>
      <c r="E355" s="62"/>
      <c r="F355" s="657"/>
      <c r="G355" s="816"/>
      <c r="H355" s="580"/>
    </row>
    <row r="356" spans="2:8" s="246" customFormat="1">
      <c r="B356" s="805"/>
      <c r="C356" s="286"/>
      <c r="D356" s="91"/>
      <c r="E356" s="62"/>
      <c r="F356" s="664"/>
      <c r="G356" s="816"/>
      <c r="H356" s="580"/>
    </row>
    <row r="357" spans="2:8" s="246" customFormat="1" ht="93.6">
      <c r="B357" s="805"/>
      <c r="C357" s="286" t="s">
        <v>604</v>
      </c>
      <c r="D357" s="91" t="s">
        <v>477</v>
      </c>
      <c r="E357" s="62"/>
      <c r="F357" s="657"/>
      <c r="G357" s="816"/>
      <c r="H357" s="580"/>
    </row>
    <row r="358" spans="2:8" s="246" customFormat="1">
      <c r="B358" s="805"/>
      <c r="C358" s="286"/>
      <c r="D358" s="91"/>
      <c r="E358" s="62"/>
      <c r="F358" s="664"/>
      <c r="G358" s="816"/>
      <c r="H358" s="580"/>
    </row>
    <row r="359" spans="2:8" s="246" customFormat="1">
      <c r="B359" s="805"/>
      <c r="C359" s="286" t="s">
        <v>605</v>
      </c>
      <c r="D359" s="91" t="s">
        <v>477</v>
      </c>
      <c r="E359" s="62"/>
      <c r="F359" s="657"/>
      <c r="G359" s="816"/>
      <c r="H359" s="580"/>
    </row>
    <row r="360" spans="2:8" s="246" customFormat="1">
      <c r="B360" s="805"/>
      <c r="C360" s="286"/>
      <c r="D360" s="91"/>
      <c r="E360" s="62"/>
      <c r="F360" s="657"/>
      <c r="G360" s="816"/>
      <c r="H360" s="580"/>
    </row>
    <row r="361" spans="2:8" s="246" customFormat="1" ht="46.8">
      <c r="B361" s="805"/>
      <c r="C361" s="724" t="s">
        <v>606</v>
      </c>
      <c r="D361" s="81"/>
      <c r="E361" s="82"/>
      <c r="F361" s="657"/>
      <c r="G361" s="819"/>
      <c r="H361" s="587"/>
    </row>
    <row r="362" spans="2:8" s="246" customFormat="1">
      <c r="B362" s="805"/>
      <c r="C362" s="724"/>
      <c r="D362" s="81"/>
      <c r="E362" s="82"/>
      <c r="F362" s="657"/>
      <c r="G362" s="819"/>
      <c r="H362" s="587"/>
    </row>
    <row r="363" spans="2:8" s="246" customFormat="1">
      <c r="B363" s="805"/>
      <c r="C363" s="725" t="s">
        <v>607</v>
      </c>
      <c r="D363" s="86" t="s">
        <v>608</v>
      </c>
      <c r="E363" s="87">
        <v>1</v>
      </c>
      <c r="F363" s="657"/>
      <c r="G363" s="819"/>
      <c r="H363" s="587"/>
    </row>
    <row r="364" spans="2:8" s="246" customFormat="1">
      <c r="B364" s="805"/>
      <c r="C364" s="725"/>
      <c r="D364" s="86"/>
      <c r="E364" s="87"/>
      <c r="F364" s="657"/>
      <c r="G364" s="819"/>
      <c r="H364" s="587"/>
    </row>
    <row r="365" spans="2:8" s="246" customFormat="1">
      <c r="B365" s="805"/>
      <c r="C365" s="725" t="s">
        <v>609</v>
      </c>
      <c r="D365" s="86" t="s">
        <v>608</v>
      </c>
      <c r="E365" s="87">
        <v>1</v>
      </c>
      <c r="F365" s="657"/>
      <c r="G365" s="819"/>
      <c r="H365" s="587"/>
    </row>
    <row r="366" spans="2:8" s="246" customFormat="1">
      <c r="B366" s="805"/>
      <c r="C366" s="725"/>
      <c r="D366" s="81"/>
      <c r="E366" s="87"/>
      <c r="F366" s="657"/>
      <c r="G366" s="819"/>
      <c r="H366" s="587"/>
    </row>
    <row r="367" spans="2:8" s="246" customFormat="1" ht="50.4" customHeight="1">
      <c r="B367" s="805"/>
      <c r="C367" s="726" t="s">
        <v>610</v>
      </c>
      <c r="D367" s="81" t="s">
        <v>608</v>
      </c>
      <c r="E367" s="82">
        <v>1</v>
      </c>
      <c r="F367" s="657"/>
      <c r="G367" s="819"/>
      <c r="H367" s="587"/>
    </row>
    <row r="368" spans="2:8" s="246" customFormat="1">
      <c r="B368" s="805"/>
      <c r="C368" s="726"/>
      <c r="D368" s="81"/>
      <c r="E368" s="82"/>
      <c r="F368" s="657"/>
      <c r="G368" s="819"/>
      <c r="H368" s="587"/>
    </row>
    <row r="369" spans="2:8" s="247" customFormat="1">
      <c r="B369" s="806"/>
      <c r="C369" s="716" t="s">
        <v>611</v>
      </c>
      <c r="D369" s="58" t="s">
        <v>477</v>
      </c>
      <c r="E369" s="63"/>
      <c r="F369" s="658"/>
      <c r="G369" s="817"/>
      <c r="H369" s="581"/>
    </row>
    <row r="370" spans="2:8" s="246" customFormat="1">
      <c r="B370" s="805"/>
      <c r="C370" s="286"/>
      <c r="D370" s="91"/>
      <c r="E370" s="62"/>
      <c r="F370" s="657"/>
      <c r="G370" s="816"/>
      <c r="H370" s="580"/>
    </row>
    <row r="371" spans="2:8" s="246" customFormat="1">
      <c r="B371" s="805"/>
      <c r="C371" s="286"/>
      <c r="D371" s="91"/>
      <c r="E371" s="62"/>
      <c r="F371" s="657"/>
      <c r="G371" s="816"/>
      <c r="H371" s="580"/>
    </row>
    <row r="372" spans="2:8" s="246" customFormat="1" ht="46.8">
      <c r="B372" s="805"/>
      <c r="C372" s="286" t="s">
        <v>506</v>
      </c>
      <c r="D372" s="91" t="s">
        <v>477</v>
      </c>
      <c r="E372" s="62"/>
      <c r="F372" s="657"/>
      <c r="G372" s="816"/>
      <c r="H372" s="580"/>
    </row>
    <row r="373" spans="2:8" s="246" customFormat="1">
      <c r="B373" s="805"/>
      <c r="C373" s="286"/>
      <c r="D373" s="91"/>
      <c r="E373" s="62"/>
      <c r="F373" s="657"/>
      <c r="G373" s="816"/>
      <c r="H373" s="580"/>
    </row>
    <row r="374" spans="2:8" s="246" customFormat="1" ht="46.8">
      <c r="B374" s="805"/>
      <c r="C374" s="286" t="s">
        <v>612</v>
      </c>
      <c r="D374" s="91" t="s">
        <v>477</v>
      </c>
      <c r="E374" s="62"/>
      <c r="F374" s="657"/>
      <c r="G374" s="816"/>
      <c r="H374" s="580"/>
    </row>
    <row r="375" spans="2:8" s="246" customFormat="1">
      <c r="B375" s="805"/>
      <c r="C375" s="286"/>
      <c r="D375" s="91"/>
      <c r="E375" s="62"/>
      <c r="F375" s="657"/>
      <c r="G375" s="816"/>
      <c r="H375" s="580"/>
    </row>
    <row r="376" spans="2:8" s="246" customFormat="1">
      <c r="B376" s="805"/>
      <c r="C376" s="286" t="s">
        <v>613</v>
      </c>
      <c r="D376" s="91" t="s">
        <v>477</v>
      </c>
      <c r="E376" s="62"/>
      <c r="F376" s="657"/>
      <c r="G376" s="816"/>
      <c r="H376" s="580"/>
    </row>
    <row r="377" spans="2:8" s="246" customFormat="1">
      <c r="B377" s="805"/>
      <c r="C377" s="286"/>
      <c r="D377" s="91"/>
      <c r="E377" s="62"/>
      <c r="F377" s="664"/>
      <c r="G377" s="816"/>
      <c r="H377" s="580"/>
    </row>
    <row r="378" spans="2:8" s="246" customFormat="1" ht="46.8">
      <c r="B378" s="805"/>
      <c r="C378" s="286" t="s">
        <v>614</v>
      </c>
      <c r="D378" s="91" t="s">
        <v>477</v>
      </c>
      <c r="E378" s="62"/>
      <c r="F378" s="657"/>
      <c r="G378" s="816"/>
      <c r="H378" s="580"/>
    </row>
    <row r="379" spans="2:8" s="246" customFormat="1">
      <c r="B379" s="805"/>
      <c r="C379" s="286"/>
      <c r="D379" s="91"/>
      <c r="E379" s="62"/>
      <c r="F379" s="664"/>
      <c r="G379" s="816"/>
      <c r="H379" s="580"/>
    </row>
    <row r="380" spans="2:8" s="246" customFormat="1" ht="46.8">
      <c r="B380" s="805"/>
      <c r="C380" s="286" t="s">
        <v>615</v>
      </c>
      <c r="D380" s="91" t="s">
        <v>477</v>
      </c>
      <c r="E380" s="62"/>
      <c r="F380" s="657"/>
      <c r="G380" s="816"/>
      <c r="H380" s="580"/>
    </row>
    <row r="381" spans="2:8" s="246" customFormat="1">
      <c r="B381" s="805"/>
      <c r="C381" s="286"/>
      <c r="D381" s="91"/>
      <c r="E381" s="62"/>
      <c r="F381" s="664"/>
      <c r="G381" s="816"/>
      <c r="H381" s="580"/>
    </row>
    <row r="382" spans="2:8" s="246" customFormat="1">
      <c r="B382" s="805"/>
      <c r="C382" s="286" t="s">
        <v>616</v>
      </c>
      <c r="D382" s="91" t="s">
        <v>477</v>
      </c>
      <c r="E382" s="62"/>
      <c r="F382" s="657"/>
      <c r="G382" s="816"/>
      <c r="H382" s="580"/>
    </row>
    <row r="383" spans="2:8" s="246" customFormat="1">
      <c r="B383" s="805"/>
      <c r="C383" s="286"/>
      <c r="D383" s="91"/>
      <c r="E383" s="62"/>
      <c r="F383" s="664"/>
      <c r="G383" s="816"/>
      <c r="H383" s="580"/>
    </row>
    <row r="384" spans="2:8" s="246" customFormat="1">
      <c r="B384" s="805"/>
      <c r="C384" s="62" t="s">
        <v>617</v>
      </c>
      <c r="D384" s="91" t="s">
        <v>477</v>
      </c>
      <c r="E384" s="62"/>
      <c r="F384" s="657"/>
      <c r="G384" s="816"/>
      <c r="H384" s="580"/>
    </row>
    <row r="385" spans="2:8" s="246" customFormat="1">
      <c r="B385" s="805"/>
      <c r="C385" s="286"/>
      <c r="D385" s="91"/>
      <c r="E385" s="62"/>
      <c r="F385" s="664"/>
      <c r="G385" s="816"/>
      <c r="H385" s="580"/>
    </row>
    <row r="386" spans="2:8" s="246" customFormat="1">
      <c r="B386" s="805"/>
      <c r="C386" s="286" t="s">
        <v>618</v>
      </c>
      <c r="D386" s="91" t="s">
        <v>477</v>
      </c>
      <c r="E386" s="62"/>
      <c r="F386" s="657"/>
      <c r="G386" s="816"/>
      <c r="H386" s="580"/>
    </row>
    <row r="387" spans="2:8" s="246" customFormat="1">
      <c r="B387" s="805"/>
      <c r="C387" s="286"/>
      <c r="D387" s="91"/>
      <c r="E387" s="62"/>
      <c r="F387" s="664"/>
      <c r="G387" s="816"/>
      <c r="H387" s="580"/>
    </row>
    <row r="388" spans="2:8" s="246" customFormat="1">
      <c r="B388" s="805"/>
      <c r="C388" s="286" t="s">
        <v>619</v>
      </c>
      <c r="D388" s="91" t="s">
        <v>477</v>
      </c>
      <c r="E388" s="62"/>
      <c r="F388" s="657"/>
      <c r="G388" s="816"/>
      <c r="H388" s="580"/>
    </row>
    <row r="389" spans="2:8" s="246" customFormat="1">
      <c r="B389" s="805"/>
      <c r="C389" s="286"/>
      <c r="D389" s="91"/>
      <c r="E389" s="62"/>
      <c r="F389" s="664"/>
      <c r="G389" s="816"/>
      <c r="H389" s="580"/>
    </row>
    <row r="390" spans="2:8" s="246" customFormat="1">
      <c r="B390" s="805"/>
      <c r="C390" s="286" t="s">
        <v>620</v>
      </c>
      <c r="D390" s="91" t="s">
        <v>477</v>
      </c>
      <c r="E390" s="62"/>
      <c r="F390" s="657"/>
      <c r="G390" s="816"/>
      <c r="H390" s="580"/>
    </row>
    <row r="391" spans="2:8" s="246" customFormat="1">
      <c r="B391" s="805"/>
      <c r="C391" s="286"/>
      <c r="D391" s="91"/>
      <c r="E391" s="62"/>
      <c r="F391" s="664"/>
      <c r="G391" s="816"/>
      <c r="H391" s="580"/>
    </row>
    <row r="392" spans="2:8" s="246" customFormat="1">
      <c r="B392" s="805"/>
      <c r="C392" s="286" t="s">
        <v>621</v>
      </c>
      <c r="D392" s="91" t="s">
        <v>477</v>
      </c>
      <c r="E392" s="62"/>
      <c r="F392" s="657"/>
      <c r="G392" s="816"/>
      <c r="H392" s="580"/>
    </row>
    <row r="393" spans="2:8" s="246" customFormat="1">
      <c r="B393" s="805"/>
      <c r="C393" s="286"/>
      <c r="D393" s="91"/>
      <c r="E393" s="62"/>
      <c r="F393" s="664"/>
      <c r="G393" s="816"/>
      <c r="H393" s="580"/>
    </row>
    <row r="394" spans="2:8" s="246" customFormat="1">
      <c r="B394" s="805"/>
      <c r="C394" s="286" t="s">
        <v>622</v>
      </c>
      <c r="D394" s="91" t="s">
        <v>477</v>
      </c>
      <c r="E394" s="62"/>
      <c r="F394" s="657"/>
      <c r="G394" s="816"/>
      <c r="H394" s="580"/>
    </row>
    <row r="395" spans="2:8" s="246" customFormat="1">
      <c r="B395" s="805"/>
      <c r="C395" s="286"/>
      <c r="D395" s="91"/>
      <c r="E395" s="62"/>
      <c r="F395" s="664"/>
      <c r="G395" s="816"/>
      <c r="H395" s="580"/>
    </row>
    <row r="396" spans="2:8" s="246" customFormat="1">
      <c r="B396" s="805"/>
      <c r="C396" s="286" t="s">
        <v>623</v>
      </c>
      <c r="D396" s="91" t="s">
        <v>477</v>
      </c>
      <c r="E396" s="62"/>
      <c r="F396" s="657"/>
      <c r="G396" s="816"/>
      <c r="H396" s="580"/>
    </row>
    <row r="397" spans="2:8" s="246" customFormat="1">
      <c r="B397" s="805"/>
      <c r="C397" s="286"/>
      <c r="D397" s="91"/>
      <c r="E397" s="62"/>
      <c r="F397" s="664"/>
      <c r="G397" s="816"/>
      <c r="H397" s="580"/>
    </row>
    <row r="398" spans="2:8" s="246" customFormat="1" ht="93.6">
      <c r="B398" s="805"/>
      <c r="C398" s="286" t="s">
        <v>624</v>
      </c>
      <c r="D398" s="91" t="s">
        <v>477</v>
      </c>
      <c r="E398" s="62"/>
      <c r="F398" s="657"/>
      <c r="G398" s="816"/>
      <c r="H398" s="580"/>
    </row>
    <row r="399" spans="2:8" s="246" customFormat="1">
      <c r="B399" s="805"/>
      <c r="C399" s="286"/>
      <c r="D399" s="91"/>
      <c r="E399" s="62"/>
      <c r="F399" s="664"/>
      <c r="G399" s="816"/>
      <c r="H399" s="580"/>
    </row>
    <row r="400" spans="2:8" s="246" customFormat="1">
      <c r="B400" s="805"/>
      <c r="C400" s="62" t="s">
        <v>625</v>
      </c>
      <c r="D400" s="91" t="s">
        <v>477</v>
      </c>
      <c r="E400" s="62"/>
      <c r="F400" s="657"/>
      <c r="G400" s="816"/>
      <c r="H400" s="580"/>
    </row>
    <row r="401" spans="2:8" s="246" customFormat="1">
      <c r="B401" s="805"/>
      <c r="C401" s="286"/>
      <c r="D401" s="91"/>
      <c r="E401" s="62"/>
      <c r="F401" s="657"/>
      <c r="G401" s="816"/>
      <c r="H401" s="580"/>
    </row>
    <row r="402" spans="2:8" s="246" customFormat="1">
      <c r="B402" s="805"/>
      <c r="C402" s="721" t="s">
        <v>561</v>
      </c>
      <c r="D402" s="69"/>
      <c r="E402" s="108"/>
      <c r="F402" s="657"/>
      <c r="G402" s="819"/>
      <c r="H402" s="230"/>
    </row>
    <row r="403" spans="2:8" s="246" customFormat="1" ht="70.2">
      <c r="B403" s="805"/>
      <c r="C403" s="719" t="s">
        <v>562</v>
      </c>
      <c r="D403" s="69" t="s">
        <v>9</v>
      </c>
      <c r="E403" s="69">
        <v>1</v>
      </c>
      <c r="F403" s="666"/>
      <c r="G403" s="820"/>
      <c r="H403" s="588"/>
    </row>
    <row r="404" spans="2:8" s="246" customFormat="1">
      <c r="B404" s="805"/>
      <c r="C404" s="62"/>
      <c r="D404" s="91"/>
      <c r="E404" s="62"/>
      <c r="F404" s="666"/>
      <c r="G404" s="820"/>
      <c r="H404" s="588"/>
    </row>
    <row r="405" spans="2:8" s="246" customFormat="1">
      <c r="B405" s="805"/>
      <c r="C405" s="721" t="s">
        <v>563</v>
      </c>
      <c r="D405" s="69"/>
      <c r="E405" s="108"/>
      <c r="F405" s="666"/>
      <c r="G405" s="820"/>
      <c r="H405" s="588"/>
    </row>
    <row r="406" spans="2:8" s="246" customFormat="1" ht="70.2">
      <c r="B406" s="805"/>
      <c r="C406" s="719" t="s">
        <v>564</v>
      </c>
      <c r="D406" s="69" t="s">
        <v>9</v>
      </c>
      <c r="E406" s="69">
        <v>1</v>
      </c>
      <c r="F406" s="666"/>
      <c r="G406" s="820"/>
      <c r="H406" s="588"/>
    </row>
    <row r="407" spans="2:8" s="246" customFormat="1">
      <c r="B407" s="805"/>
      <c r="C407" s="62"/>
      <c r="D407" s="91"/>
      <c r="E407" s="62"/>
      <c r="F407" s="666"/>
      <c r="G407" s="820"/>
      <c r="H407" s="588"/>
    </row>
    <row r="408" spans="2:8" s="246" customFormat="1">
      <c r="B408" s="805"/>
      <c r="C408" s="721" t="s">
        <v>565</v>
      </c>
      <c r="D408" s="69"/>
      <c r="E408" s="108"/>
      <c r="F408" s="666"/>
      <c r="G408" s="820"/>
      <c r="H408" s="588"/>
    </row>
    <row r="409" spans="2:8" s="246" customFormat="1" ht="46.8">
      <c r="B409" s="805"/>
      <c r="C409" s="719" t="s">
        <v>566</v>
      </c>
      <c r="D409" s="69" t="s">
        <v>9</v>
      </c>
      <c r="E409" s="69">
        <v>1</v>
      </c>
      <c r="F409" s="666"/>
      <c r="G409" s="820"/>
      <c r="H409" s="588"/>
    </row>
    <row r="410" spans="2:8" s="246" customFormat="1">
      <c r="B410" s="805"/>
      <c r="C410" s="62"/>
      <c r="D410" s="91"/>
      <c r="E410" s="62"/>
      <c r="F410" s="666"/>
      <c r="G410" s="820"/>
      <c r="H410" s="588"/>
    </row>
    <row r="411" spans="2:8" s="246" customFormat="1">
      <c r="B411" s="805"/>
      <c r="C411" s="721" t="s">
        <v>567</v>
      </c>
      <c r="D411" s="69"/>
      <c r="E411" s="108"/>
      <c r="F411" s="666"/>
      <c r="G411" s="820"/>
      <c r="H411" s="588"/>
    </row>
    <row r="412" spans="2:8" s="246" customFormat="1">
      <c r="B412" s="805"/>
      <c r="C412" s="719" t="s">
        <v>568</v>
      </c>
      <c r="D412" s="69" t="s">
        <v>9</v>
      </c>
      <c r="E412" s="69">
        <v>1</v>
      </c>
      <c r="F412" s="666"/>
      <c r="G412" s="820"/>
      <c r="H412" s="588"/>
    </row>
    <row r="413" spans="2:8" s="246" customFormat="1">
      <c r="B413" s="805"/>
      <c r="C413" s="719"/>
      <c r="D413" s="69"/>
      <c r="E413" s="69"/>
      <c r="F413" s="666"/>
      <c r="G413" s="820"/>
      <c r="H413" s="588"/>
    </row>
    <row r="414" spans="2:8" s="246" customFormat="1">
      <c r="B414" s="805"/>
      <c r="C414" s="721" t="s">
        <v>569</v>
      </c>
      <c r="D414" s="69"/>
      <c r="E414" s="108"/>
      <c r="F414" s="657"/>
      <c r="G414" s="819"/>
      <c r="H414" s="584"/>
    </row>
    <row r="415" spans="2:8" s="246" customFormat="1" ht="46.8">
      <c r="B415" s="805"/>
      <c r="C415" s="719" t="s">
        <v>570</v>
      </c>
      <c r="D415" s="72"/>
      <c r="E415" s="72"/>
      <c r="F415" s="667"/>
      <c r="G415" s="821"/>
      <c r="H415" s="585"/>
    </row>
    <row r="416" spans="2:8" s="246" customFormat="1">
      <c r="B416" s="805"/>
      <c r="C416" s="722" t="s">
        <v>571</v>
      </c>
      <c r="D416" s="69" t="s">
        <v>572</v>
      </c>
      <c r="E416" s="69">
        <v>1</v>
      </c>
      <c r="F416" s="666"/>
      <c r="G416" s="820"/>
      <c r="H416" s="588"/>
    </row>
    <row r="417" spans="2:8" s="246" customFormat="1">
      <c r="B417" s="805"/>
      <c r="C417" s="286"/>
      <c r="D417" s="91"/>
      <c r="E417" s="62"/>
      <c r="F417" s="657"/>
      <c r="G417" s="816"/>
      <c r="H417" s="580"/>
    </row>
    <row r="418" spans="2:8" s="247" customFormat="1">
      <c r="B418" s="806"/>
      <c r="C418" s="716" t="s">
        <v>626</v>
      </c>
      <c r="D418" s="58" t="s">
        <v>477</v>
      </c>
      <c r="E418" s="63"/>
      <c r="F418" s="658"/>
      <c r="G418" s="817"/>
      <c r="H418" s="581"/>
    </row>
    <row r="419" spans="2:8" s="246" customFormat="1">
      <c r="B419" s="805"/>
      <c r="C419" s="286"/>
      <c r="D419" s="91"/>
      <c r="E419" s="62"/>
      <c r="F419" s="657"/>
      <c r="G419" s="816"/>
      <c r="H419" s="580"/>
    </row>
    <row r="420" spans="2:8" s="246" customFormat="1" ht="70.2">
      <c r="B420" s="805"/>
      <c r="C420" s="286" t="s">
        <v>505</v>
      </c>
      <c r="D420" s="91" t="s">
        <v>477</v>
      </c>
      <c r="E420" s="62"/>
      <c r="F420" s="657"/>
      <c r="G420" s="816"/>
      <c r="H420" s="580"/>
    </row>
    <row r="421" spans="2:8" s="246" customFormat="1">
      <c r="B421" s="805"/>
      <c r="C421" s="286"/>
      <c r="D421" s="91"/>
      <c r="E421" s="62"/>
      <c r="F421" s="657"/>
      <c r="G421" s="816"/>
      <c r="H421" s="580"/>
    </row>
    <row r="422" spans="2:8" s="246" customFormat="1" ht="93.6">
      <c r="B422" s="805"/>
      <c r="C422" s="286" t="s">
        <v>627</v>
      </c>
      <c r="D422" s="91" t="s">
        <v>477</v>
      </c>
      <c r="E422" s="62"/>
      <c r="F422" s="657"/>
      <c r="G422" s="816"/>
      <c r="H422" s="580"/>
    </row>
    <row r="423" spans="2:8" s="246" customFormat="1">
      <c r="B423" s="805"/>
      <c r="C423" s="286"/>
      <c r="D423" s="91"/>
      <c r="E423" s="62"/>
      <c r="F423" s="664"/>
      <c r="G423" s="816"/>
      <c r="H423" s="580"/>
    </row>
    <row r="424" spans="2:8" s="246" customFormat="1" ht="46.8">
      <c r="B424" s="805"/>
      <c r="C424" s="286" t="s">
        <v>628</v>
      </c>
      <c r="D424" s="91" t="s">
        <v>477</v>
      </c>
      <c r="E424" s="62"/>
      <c r="F424" s="657"/>
      <c r="G424" s="816"/>
      <c r="H424" s="580"/>
    </row>
    <row r="425" spans="2:8" s="246" customFormat="1">
      <c r="B425" s="805"/>
      <c r="C425" s="286"/>
      <c r="D425" s="91"/>
      <c r="E425" s="62"/>
      <c r="F425" s="664"/>
      <c r="G425" s="816"/>
      <c r="H425" s="580"/>
    </row>
    <row r="426" spans="2:8" s="246" customFormat="1">
      <c r="B426" s="805"/>
      <c r="C426" s="286" t="s">
        <v>629</v>
      </c>
      <c r="D426" s="91" t="s">
        <v>477</v>
      </c>
      <c r="E426" s="62"/>
      <c r="F426" s="657"/>
      <c r="G426" s="816"/>
      <c r="H426" s="580"/>
    </row>
    <row r="427" spans="2:8" s="246" customFormat="1">
      <c r="B427" s="805"/>
      <c r="C427" s="286"/>
      <c r="D427" s="91"/>
      <c r="E427" s="62"/>
      <c r="F427" s="657"/>
      <c r="G427" s="816"/>
      <c r="H427" s="580"/>
    </row>
    <row r="428" spans="2:8" s="246" customFormat="1">
      <c r="B428" s="805"/>
      <c r="C428" s="286" t="s">
        <v>630</v>
      </c>
      <c r="D428" s="91" t="s">
        <v>477</v>
      </c>
      <c r="E428" s="62"/>
      <c r="F428" s="657"/>
      <c r="G428" s="816"/>
      <c r="H428" s="580"/>
    </row>
    <row r="429" spans="2:8" s="246" customFormat="1">
      <c r="B429" s="805"/>
      <c r="C429" s="286"/>
      <c r="D429" s="91"/>
      <c r="E429" s="62"/>
      <c r="F429" s="664"/>
      <c r="G429" s="816"/>
      <c r="H429" s="580"/>
    </row>
    <row r="430" spans="2:8" s="246" customFormat="1" ht="46.8">
      <c r="B430" s="805"/>
      <c r="C430" s="286" t="s">
        <v>631</v>
      </c>
      <c r="D430" s="91" t="s">
        <v>477</v>
      </c>
      <c r="E430" s="62"/>
      <c r="F430" s="657"/>
      <c r="G430" s="816"/>
      <c r="H430" s="580"/>
    </row>
    <row r="431" spans="2:8" s="246" customFormat="1">
      <c r="B431" s="805"/>
      <c r="C431" s="286"/>
      <c r="D431" s="91"/>
      <c r="E431" s="62"/>
      <c r="F431" s="664"/>
      <c r="G431" s="816"/>
      <c r="H431" s="580"/>
    </row>
    <row r="432" spans="2:8" s="246" customFormat="1" ht="46.8">
      <c r="B432" s="805"/>
      <c r="C432" s="286" t="s">
        <v>632</v>
      </c>
      <c r="D432" s="91" t="s">
        <v>477</v>
      </c>
      <c r="E432" s="62"/>
      <c r="F432" s="657"/>
      <c r="G432" s="816"/>
      <c r="H432" s="580"/>
    </row>
    <row r="433" spans="2:8" s="246" customFormat="1">
      <c r="B433" s="805"/>
      <c r="C433" s="286"/>
      <c r="D433" s="91"/>
      <c r="E433" s="62"/>
      <c r="F433" s="664"/>
      <c r="G433" s="816"/>
      <c r="H433" s="580"/>
    </row>
    <row r="434" spans="2:8" s="246" customFormat="1">
      <c r="B434" s="805"/>
      <c r="C434" s="286" t="s">
        <v>489</v>
      </c>
      <c r="D434" s="91" t="s">
        <v>9</v>
      </c>
      <c r="E434" s="62">
        <v>1</v>
      </c>
      <c r="F434" s="657"/>
      <c r="G434" s="816">
        <f>E434*F434</f>
        <v>0</v>
      </c>
      <c r="H434" s="580"/>
    </row>
    <row r="435" spans="2:8" s="246" customFormat="1">
      <c r="B435" s="805"/>
      <c r="C435" s="286"/>
      <c r="D435" s="91"/>
      <c r="E435" s="62"/>
      <c r="F435" s="657"/>
      <c r="G435" s="816"/>
      <c r="H435" s="580"/>
    </row>
    <row r="436" spans="2:8" s="246" customFormat="1" ht="46.8">
      <c r="B436" s="805"/>
      <c r="C436" s="286" t="s">
        <v>633</v>
      </c>
      <c r="D436" s="91" t="s">
        <v>9</v>
      </c>
      <c r="E436" s="62">
        <v>1</v>
      </c>
      <c r="F436" s="657"/>
      <c r="G436" s="816">
        <f>E436*F436</f>
        <v>0</v>
      </c>
      <c r="H436" s="580"/>
    </row>
    <row r="437" spans="2:8" s="246" customFormat="1">
      <c r="B437" s="805"/>
      <c r="C437" s="286"/>
      <c r="D437" s="91"/>
      <c r="E437" s="62"/>
      <c r="F437" s="657"/>
      <c r="G437" s="816"/>
      <c r="H437" s="580"/>
    </row>
    <row r="438" spans="2:8" s="246" customFormat="1">
      <c r="B438" s="805"/>
      <c r="C438" s="727" t="s">
        <v>634</v>
      </c>
      <c r="D438" s="251"/>
      <c r="E438" s="252"/>
      <c r="F438" s="668"/>
      <c r="G438" s="823"/>
      <c r="H438" s="589"/>
    </row>
    <row r="439" spans="2:8" s="246" customFormat="1">
      <c r="B439" s="805"/>
      <c r="C439" s="727"/>
      <c r="D439" s="251"/>
      <c r="E439" s="252"/>
      <c r="F439" s="668"/>
      <c r="G439" s="823"/>
      <c r="H439" s="589"/>
    </row>
    <row r="440" spans="2:8" s="246" customFormat="1" ht="46.8">
      <c r="B440" s="805"/>
      <c r="C440" s="727" t="s">
        <v>635</v>
      </c>
      <c r="D440" s="251"/>
      <c r="E440" s="252"/>
      <c r="F440" s="668"/>
      <c r="G440" s="823"/>
      <c r="H440" s="589"/>
    </row>
    <row r="441" spans="2:8" s="246" customFormat="1">
      <c r="B441" s="805"/>
      <c r="C441" s="727"/>
      <c r="D441" s="251"/>
      <c r="E441" s="252"/>
      <c r="F441" s="668"/>
      <c r="G441" s="823"/>
      <c r="H441" s="589"/>
    </row>
    <row r="442" spans="2:8" s="246" customFormat="1" ht="46.8">
      <c r="B442" s="805"/>
      <c r="C442" s="728" t="s">
        <v>636</v>
      </c>
      <c r="D442" s="256" t="s">
        <v>637</v>
      </c>
      <c r="E442" s="257">
        <v>1</v>
      </c>
      <c r="F442" s="667"/>
      <c r="G442" s="816">
        <f>E442*F442</f>
        <v>0</v>
      </c>
      <c r="H442" s="580"/>
    </row>
    <row r="443" spans="2:8" s="246" customFormat="1">
      <c r="B443" s="805"/>
      <c r="C443" s="728"/>
      <c r="D443" s="251"/>
      <c r="E443" s="257"/>
      <c r="F443" s="667"/>
      <c r="G443" s="824"/>
      <c r="H443" s="590"/>
    </row>
    <row r="444" spans="2:8" s="246" customFormat="1" ht="46.8">
      <c r="B444" s="805"/>
      <c r="C444" s="728" t="s">
        <v>638</v>
      </c>
      <c r="D444" s="256" t="s">
        <v>637</v>
      </c>
      <c r="E444" s="257">
        <v>1</v>
      </c>
      <c r="F444" s="667"/>
      <c r="G444" s="816">
        <f>E444*F444</f>
        <v>0</v>
      </c>
      <c r="H444" s="580"/>
    </row>
    <row r="445" spans="2:8" s="246" customFormat="1">
      <c r="B445" s="805"/>
      <c r="C445" s="728"/>
      <c r="D445" s="251"/>
      <c r="E445" s="257"/>
      <c r="F445" s="667"/>
      <c r="G445" s="824"/>
      <c r="H445" s="591"/>
    </row>
    <row r="446" spans="2:8" s="246" customFormat="1">
      <c r="B446" s="805"/>
      <c r="C446" s="729" t="s">
        <v>639</v>
      </c>
      <c r="D446" s="65" t="s">
        <v>9</v>
      </c>
      <c r="E446" s="257">
        <v>1</v>
      </c>
      <c r="F446" s="667"/>
      <c r="G446" s="816">
        <f>E446*F446</f>
        <v>0</v>
      </c>
      <c r="H446" s="580"/>
    </row>
    <row r="447" spans="2:8" s="246" customFormat="1">
      <c r="B447" s="805"/>
      <c r="C447" s="728"/>
      <c r="D447" s="251"/>
      <c r="E447" s="257"/>
      <c r="F447" s="667"/>
      <c r="G447" s="824"/>
      <c r="H447" s="591"/>
    </row>
    <row r="448" spans="2:8" s="246" customFormat="1">
      <c r="B448" s="805"/>
      <c r="C448" s="728" t="s">
        <v>640</v>
      </c>
      <c r="D448" s="65" t="s">
        <v>22</v>
      </c>
      <c r="E448" s="257">
        <v>3</v>
      </c>
      <c r="F448" s="667"/>
      <c r="G448" s="816">
        <f>E448*F448</f>
        <v>0</v>
      </c>
      <c r="H448" s="580"/>
    </row>
    <row r="449" spans="2:8" s="246" customFormat="1">
      <c r="B449" s="805"/>
      <c r="C449" s="728"/>
      <c r="D449" s="251"/>
      <c r="E449" s="257"/>
      <c r="F449" s="667"/>
      <c r="G449" s="824"/>
      <c r="H449" s="590"/>
    </row>
    <row r="450" spans="2:8" s="246" customFormat="1">
      <c r="B450" s="805"/>
      <c r="C450" s="728" t="s">
        <v>641</v>
      </c>
      <c r="D450" s="65" t="s">
        <v>9</v>
      </c>
      <c r="E450" s="257">
        <v>1</v>
      </c>
      <c r="F450" s="667"/>
      <c r="G450" s="816">
        <f>E450*F450</f>
        <v>0</v>
      </c>
      <c r="H450" s="580"/>
    </row>
    <row r="451" spans="2:8" s="246" customFormat="1">
      <c r="B451" s="805"/>
      <c r="C451" s="728"/>
      <c r="D451" s="251"/>
      <c r="E451" s="257"/>
      <c r="F451" s="667"/>
      <c r="G451" s="824"/>
      <c r="H451" s="591"/>
    </row>
    <row r="452" spans="2:8" s="246" customFormat="1">
      <c r="B452" s="805"/>
      <c r="C452" s="728" t="s">
        <v>642</v>
      </c>
      <c r="D452" s="65" t="s">
        <v>9</v>
      </c>
      <c r="E452" s="257">
        <v>1</v>
      </c>
      <c r="F452" s="667"/>
      <c r="G452" s="816">
        <f>E452*F452</f>
        <v>0</v>
      </c>
      <c r="H452" s="580"/>
    </row>
    <row r="453" spans="2:8" s="246" customFormat="1">
      <c r="B453" s="805"/>
      <c r="C453" s="728"/>
      <c r="D453" s="251"/>
      <c r="E453" s="257"/>
      <c r="F453" s="667"/>
      <c r="G453" s="824"/>
      <c r="H453" s="590"/>
    </row>
    <row r="454" spans="2:8" s="246" customFormat="1" ht="46.8">
      <c r="B454" s="805"/>
      <c r="C454" s="729" t="s">
        <v>643</v>
      </c>
      <c r="D454" s="65" t="s">
        <v>637</v>
      </c>
      <c r="E454" s="257">
        <v>1</v>
      </c>
      <c r="F454" s="667"/>
      <c r="G454" s="816">
        <f>E454*F454</f>
        <v>0</v>
      </c>
      <c r="H454" s="580"/>
    </row>
    <row r="455" spans="2:8" s="246" customFormat="1">
      <c r="B455" s="805"/>
      <c r="C455" s="730"/>
      <c r="D455" s="251"/>
      <c r="E455" s="257"/>
      <c r="F455" s="667"/>
      <c r="G455" s="824"/>
      <c r="H455" s="591"/>
    </row>
    <row r="456" spans="2:8" s="246" customFormat="1" ht="46.8">
      <c r="B456" s="805"/>
      <c r="C456" s="728" t="s">
        <v>1651</v>
      </c>
      <c r="D456" s="65" t="s">
        <v>645</v>
      </c>
      <c r="E456" s="264"/>
      <c r="F456" s="667"/>
      <c r="G456" s="816">
        <f>E456*F456</f>
        <v>0</v>
      </c>
      <c r="H456" s="580"/>
    </row>
    <row r="457" spans="2:8" s="246" customFormat="1">
      <c r="B457" s="805"/>
      <c r="C457" s="728"/>
      <c r="D457" s="251"/>
      <c r="E457" s="257"/>
      <c r="F457" s="667"/>
      <c r="G457" s="824"/>
      <c r="H457" s="591"/>
    </row>
    <row r="458" spans="2:8" s="246" customFormat="1" ht="46.8">
      <c r="B458" s="805"/>
      <c r="C458" s="728" t="s">
        <v>646</v>
      </c>
      <c r="D458" s="65" t="s">
        <v>637</v>
      </c>
      <c r="E458" s="257">
        <v>1</v>
      </c>
      <c r="F458" s="667"/>
      <c r="G458" s="816">
        <f>E458*F458</f>
        <v>0</v>
      </c>
      <c r="H458" s="580"/>
    </row>
    <row r="459" spans="2:8" s="246" customFormat="1">
      <c r="B459" s="805"/>
      <c r="C459" s="728"/>
      <c r="D459" s="251"/>
      <c r="E459" s="257"/>
      <c r="F459" s="667"/>
      <c r="G459" s="824"/>
      <c r="H459" s="591"/>
    </row>
    <row r="460" spans="2:8" s="246" customFormat="1">
      <c r="B460" s="805"/>
      <c r="C460" s="731" t="s">
        <v>647</v>
      </c>
      <c r="D460" s="266" t="s">
        <v>637</v>
      </c>
      <c r="E460" s="267">
        <v>2</v>
      </c>
      <c r="F460" s="669"/>
      <c r="G460" s="816">
        <f>E460*F460</f>
        <v>0</v>
      </c>
      <c r="H460" s="580"/>
    </row>
    <row r="461" spans="2:8" s="246" customFormat="1">
      <c r="B461" s="805"/>
      <c r="C461" s="731"/>
      <c r="D461" s="251"/>
      <c r="E461" s="268"/>
      <c r="F461" s="670"/>
      <c r="G461" s="824"/>
      <c r="H461" s="591"/>
    </row>
    <row r="462" spans="2:8" s="246" customFormat="1">
      <c r="B462" s="805"/>
      <c r="C462" s="731" t="s">
        <v>648</v>
      </c>
      <c r="D462" s="251" t="s">
        <v>637</v>
      </c>
      <c r="E462" s="268">
        <v>2</v>
      </c>
      <c r="F462" s="670"/>
      <c r="G462" s="816">
        <f>E462*F462</f>
        <v>0</v>
      </c>
      <c r="H462" s="580"/>
    </row>
    <row r="463" spans="2:8" s="246" customFormat="1">
      <c r="B463" s="805"/>
      <c r="C463" s="731"/>
      <c r="D463" s="251"/>
      <c r="E463" s="268"/>
      <c r="F463" s="670"/>
      <c r="G463" s="824"/>
      <c r="H463" s="591"/>
    </row>
    <row r="464" spans="2:8" s="246" customFormat="1">
      <c r="B464" s="805"/>
      <c r="C464" s="731" t="s">
        <v>649</v>
      </c>
      <c r="D464" s="251" t="s">
        <v>650</v>
      </c>
      <c r="E464" s="270"/>
      <c r="F464" s="670"/>
      <c r="G464" s="816">
        <f>E464*F464</f>
        <v>0</v>
      </c>
      <c r="H464" s="580"/>
    </row>
    <row r="465" spans="2:8" s="246" customFormat="1">
      <c r="B465" s="805"/>
      <c r="C465" s="731"/>
      <c r="D465" s="251"/>
      <c r="E465" s="270"/>
      <c r="F465" s="670"/>
      <c r="G465" s="816"/>
      <c r="H465" s="580"/>
    </row>
    <row r="466" spans="2:8" s="246" customFormat="1">
      <c r="B466" s="805"/>
      <c r="C466" s="253" t="s">
        <v>1336</v>
      </c>
      <c r="D466" s="251"/>
      <c r="E466" s="270"/>
      <c r="F466" s="670"/>
      <c r="G466" s="816"/>
      <c r="H466" s="580"/>
    </row>
    <row r="467" spans="2:8" s="246" customFormat="1">
      <c r="B467" s="805"/>
      <c r="C467" s="731"/>
      <c r="D467" s="251"/>
      <c r="E467" s="270"/>
      <c r="F467" s="670"/>
      <c r="G467" s="816"/>
      <c r="H467" s="580"/>
    </row>
    <row r="468" spans="2:8" s="246" customFormat="1" ht="46.8">
      <c r="B468" s="805"/>
      <c r="C468" s="728" t="s">
        <v>1652</v>
      </c>
      <c r="D468" s="65" t="s">
        <v>645</v>
      </c>
      <c r="E468" s="264"/>
      <c r="F468" s="667"/>
      <c r="G468" s="816">
        <f>E468*F468</f>
        <v>0</v>
      </c>
      <c r="H468" s="580"/>
    </row>
    <row r="469" spans="2:8" s="246" customFormat="1">
      <c r="B469" s="805"/>
      <c r="C469" s="731"/>
      <c r="D469" s="251"/>
      <c r="E469" s="270"/>
      <c r="F469" s="670"/>
      <c r="G469" s="816"/>
      <c r="H469" s="580"/>
    </row>
    <row r="470" spans="2:8" s="247" customFormat="1">
      <c r="B470" s="806"/>
      <c r="C470" s="716" t="s">
        <v>651</v>
      </c>
      <c r="D470" s="58"/>
      <c r="E470" s="63"/>
      <c r="F470" s="671"/>
      <c r="G470" s="817"/>
      <c r="H470" s="581"/>
    </row>
    <row r="471" spans="2:8" s="246" customFormat="1">
      <c r="B471" s="805"/>
      <c r="C471" s="286"/>
      <c r="D471" s="91"/>
      <c r="E471" s="62"/>
      <c r="F471" s="664"/>
      <c r="G471" s="816"/>
      <c r="H471" s="580"/>
    </row>
    <row r="472" spans="2:8" s="246" customFormat="1">
      <c r="B472" s="805"/>
      <c r="C472" s="62" t="s">
        <v>652</v>
      </c>
      <c r="D472" s="91" t="s">
        <v>9</v>
      </c>
      <c r="E472" s="62">
        <v>1</v>
      </c>
      <c r="F472" s="657"/>
      <c r="G472" s="816">
        <f>E472*F472</f>
        <v>0</v>
      </c>
      <c r="H472" s="580"/>
    </row>
    <row r="473" spans="2:8" s="246" customFormat="1">
      <c r="B473" s="805"/>
      <c r="C473" s="286"/>
      <c r="D473" s="91"/>
      <c r="E473" s="62"/>
      <c r="F473" s="657"/>
      <c r="G473" s="816"/>
      <c r="H473" s="580"/>
    </row>
    <row r="474" spans="2:8" s="246" customFormat="1">
      <c r="B474" s="805"/>
      <c r="C474" s="62" t="s">
        <v>653</v>
      </c>
      <c r="D474" s="91" t="s">
        <v>9</v>
      </c>
      <c r="E474" s="62">
        <v>1</v>
      </c>
      <c r="F474" s="657"/>
      <c r="G474" s="816">
        <f>E474*F474</f>
        <v>0</v>
      </c>
      <c r="H474" s="580"/>
    </row>
    <row r="475" spans="2:8" s="246" customFormat="1">
      <c r="B475" s="805"/>
      <c r="C475" s="286"/>
      <c r="D475" s="91"/>
      <c r="E475" s="62"/>
      <c r="F475" s="657"/>
      <c r="G475" s="816"/>
      <c r="H475" s="580"/>
    </row>
    <row r="476" spans="2:8" s="246" customFormat="1" ht="46.8">
      <c r="B476" s="805"/>
      <c r="C476" s="286" t="s">
        <v>654</v>
      </c>
      <c r="D476" s="91" t="s">
        <v>9</v>
      </c>
      <c r="E476" s="62">
        <v>1</v>
      </c>
      <c r="F476" s="657"/>
      <c r="G476" s="816">
        <f>E476*F476</f>
        <v>0</v>
      </c>
      <c r="H476" s="580"/>
    </row>
    <row r="477" spans="2:8" s="246" customFormat="1">
      <c r="B477" s="805"/>
      <c r="C477" s="286"/>
      <c r="D477" s="91"/>
      <c r="E477" s="62"/>
      <c r="F477" s="664"/>
      <c r="G477" s="816"/>
      <c r="H477" s="580"/>
    </row>
    <row r="478" spans="2:8" s="246" customFormat="1">
      <c r="B478" s="805"/>
      <c r="C478" s="286" t="s">
        <v>655</v>
      </c>
      <c r="D478" s="91" t="s">
        <v>477</v>
      </c>
      <c r="E478" s="62"/>
      <c r="F478" s="657"/>
      <c r="G478" s="816"/>
      <c r="H478" s="580"/>
    </row>
    <row r="479" spans="2:8" s="246" customFormat="1">
      <c r="B479" s="805"/>
      <c r="C479" s="286"/>
      <c r="D479" s="91"/>
      <c r="E479" s="62"/>
      <c r="F479" s="657"/>
      <c r="G479" s="816"/>
      <c r="H479" s="580"/>
    </row>
    <row r="480" spans="2:8" s="246" customFormat="1">
      <c r="B480" s="805"/>
      <c r="C480" s="286" t="s">
        <v>656</v>
      </c>
      <c r="D480" s="91" t="s">
        <v>477</v>
      </c>
      <c r="E480" s="62"/>
      <c r="F480" s="657"/>
      <c r="G480" s="816"/>
      <c r="H480" s="580"/>
    </row>
    <row r="481" spans="2:8" s="246" customFormat="1">
      <c r="B481" s="805"/>
      <c r="C481" s="286"/>
      <c r="D481" s="91"/>
      <c r="E481" s="62"/>
      <c r="F481" s="657"/>
      <c r="G481" s="816"/>
      <c r="H481" s="580"/>
    </row>
    <row r="482" spans="2:8" s="246" customFormat="1" ht="93.6">
      <c r="B482" s="805"/>
      <c r="C482" s="286" t="s">
        <v>657</v>
      </c>
      <c r="D482" s="91" t="s">
        <v>477</v>
      </c>
      <c r="E482" s="62"/>
      <c r="F482" s="657"/>
      <c r="G482" s="816"/>
      <c r="H482" s="580"/>
    </row>
    <row r="483" spans="2:8" s="246" customFormat="1">
      <c r="B483" s="805"/>
      <c r="C483" s="286"/>
      <c r="D483" s="91"/>
      <c r="E483" s="62"/>
      <c r="F483" s="657"/>
      <c r="G483" s="816"/>
      <c r="H483" s="580"/>
    </row>
    <row r="484" spans="2:8" s="246" customFormat="1">
      <c r="B484" s="805"/>
      <c r="C484" s="286" t="s">
        <v>658</v>
      </c>
      <c r="D484" s="91" t="s">
        <v>477</v>
      </c>
      <c r="E484" s="62"/>
      <c r="F484" s="657"/>
      <c r="G484" s="816"/>
      <c r="H484" s="580"/>
    </row>
    <row r="485" spans="2:8" s="246" customFormat="1">
      <c r="B485" s="805"/>
      <c r="C485" s="286"/>
      <c r="D485" s="91"/>
      <c r="E485" s="62"/>
      <c r="F485" s="657"/>
      <c r="G485" s="816"/>
      <c r="H485" s="580"/>
    </row>
    <row r="486" spans="2:8" s="246" customFormat="1" ht="70.2">
      <c r="B486" s="805"/>
      <c r="C486" s="286" t="s">
        <v>659</v>
      </c>
      <c r="D486" s="91" t="s">
        <v>477</v>
      </c>
      <c r="E486" s="62"/>
      <c r="F486" s="657"/>
      <c r="G486" s="816"/>
      <c r="H486" s="580"/>
    </row>
    <row r="487" spans="2:8" s="246" customFormat="1">
      <c r="B487" s="805"/>
      <c r="C487" s="286"/>
      <c r="D487" s="91"/>
      <c r="E487" s="62"/>
      <c r="F487" s="657"/>
      <c r="G487" s="816"/>
      <c r="H487" s="580"/>
    </row>
    <row r="488" spans="2:8" s="246" customFormat="1">
      <c r="B488" s="805"/>
      <c r="C488" s="286" t="s">
        <v>489</v>
      </c>
      <c r="D488" s="91" t="s">
        <v>9</v>
      </c>
      <c r="E488" s="62">
        <v>1</v>
      </c>
      <c r="F488" s="657"/>
      <c r="G488" s="816">
        <f>E488*F488</f>
        <v>0</v>
      </c>
      <c r="H488" s="580"/>
    </row>
    <row r="489" spans="2:8" s="246" customFormat="1">
      <c r="B489" s="805"/>
      <c r="C489" s="286"/>
      <c r="D489" s="91"/>
      <c r="E489" s="62"/>
      <c r="F489" s="664"/>
      <c r="G489" s="816"/>
      <c r="H489" s="580"/>
    </row>
    <row r="490" spans="2:8" s="247" customFormat="1">
      <c r="B490" s="806"/>
      <c r="C490" s="716" t="s">
        <v>660</v>
      </c>
      <c r="D490" s="58"/>
      <c r="E490" s="63"/>
      <c r="F490" s="671"/>
      <c r="G490" s="817"/>
      <c r="H490" s="581"/>
    </row>
    <row r="491" spans="2:8" s="246" customFormat="1">
      <c r="B491" s="805"/>
      <c r="C491" s="286"/>
      <c r="D491" s="91"/>
      <c r="E491" s="62"/>
      <c r="F491" s="664"/>
      <c r="G491" s="816"/>
      <c r="H491" s="580"/>
    </row>
    <row r="492" spans="2:8" s="246" customFormat="1">
      <c r="B492" s="805"/>
      <c r="C492" s="286" t="s">
        <v>661</v>
      </c>
      <c r="D492" s="91" t="s">
        <v>477</v>
      </c>
      <c r="E492" s="62"/>
      <c r="F492" s="657"/>
      <c r="G492" s="816"/>
      <c r="H492" s="580"/>
    </row>
    <row r="493" spans="2:8" s="246" customFormat="1">
      <c r="B493" s="805"/>
      <c r="C493" s="286"/>
      <c r="D493" s="91"/>
      <c r="E493" s="62"/>
      <c r="F493" s="664"/>
      <c r="G493" s="816"/>
      <c r="H493" s="580"/>
    </row>
    <row r="494" spans="2:8" s="246" customFormat="1" ht="93.6">
      <c r="B494" s="805"/>
      <c r="C494" s="286" t="s">
        <v>662</v>
      </c>
      <c r="D494" s="91" t="s">
        <v>477</v>
      </c>
      <c r="E494" s="62"/>
      <c r="F494" s="657"/>
      <c r="G494" s="816"/>
      <c r="H494" s="580"/>
    </row>
    <row r="495" spans="2:8" s="246" customFormat="1">
      <c r="B495" s="805"/>
      <c r="C495" s="286"/>
      <c r="D495" s="91"/>
      <c r="E495" s="62"/>
      <c r="F495" s="657"/>
      <c r="G495" s="816"/>
      <c r="H495" s="580"/>
    </row>
    <row r="496" spans="2:8" s="246" customFormat="1" ht="140.4">
      <c r="B496" s="805"/>
      <c r="C496" s="286" t="s">
        <v>663</v>
      </c>
      <c r="D496" s="91" t="s">
        <v>477</v>
      </c>
      <c r="E496" s="62"/>
      <c r="F496" s="657"/>
      <c r="G496" s="816"/>
      <c r="H496" s="580"/>
    </row>
    <row r="497" spans="2:11" s="246" customFormat="1">
      <c r="B497" s="805"/>
      <c r="C497" s="286"/>
      <c r="D497" s="91"/>
      <c r="E497" s="62"/>
      <c r="F497" s="657"/>
      <c r="G497" s="816"/>
      <c r="H497" s="580"/>
    </row>
    <row r="498" spans="2:11" s="246" customFormat="1">
      <c r="B498" s="805"/>
      <c r="C498" s="286" t="s">
        <v>664</v>
      </c>
      <c r="D498" s="91" t="s">
        <v>477</v>
      </c>
      <c r="E498" s="62"/>
      <c r="F498" s="657"/>
      <c r="G498" s="816"/>
      <c r="H498" s="580"/>
    </row>
    <row r="499" spans="2:11" s="246" customFormat="1">
      <c r="B499" s="805"/>
      <c r="C499" s="286"/>
      <c r="D499" s="91"/>
      <c r="E499" s="62"/>
      <c r="F499" s="657"/>
      <c r="G499" s="816"/>
      <c r="H499" s="580"/>
    </row>
    <row r="500" spans="2:11" s="246" customFormat="1" ht="93.6">
      <c r="B500" s="805"/>
      <c r="C500" s="286" t="s">
        <v>665</v>
      </c>
      <c r="D500" s="91" t="s">
        <v>477</v>
      </c>
      <c r="E500" s="62"/>
      <c r="F500" s="657"/>
      <c r="G500" s="816"/>
      <c r="H500" s="580"/>
    </row>
    <row r="501" spans="2:11" s="246" customFormat="1">
      <c r="B501" s="805"/>
      <c r="C501" s="286"/>
      <c r="D501" s="91"/>
      <c r="E501" s="62"/>
      <c r="F501" s="664"/>
      <c r="G501" s="816"/>
      <c r="H501" s="580"/>
    </row>
    <row r="502" spans="2:11" s="246" customFormat="1" ht="70.2">
      <c r="B502" s="805"/>
      <c r="C502" s="286" t="s">
        <v>666</v>
      </c>
      <c r="D502" s="91" t="s">
        <v>477</v>
      </c>
      <c r="E502" s="62"/>
      <c r="F502" s="657"/>
      <c r="G502" s="816"/>
      <c r="H502" s="580"/>
    </row>
    <row r="503" spans="2:11" s="246" customFormat="1">
      <c r="B503" s="805"/>
      <c r="C503" s="286"/>
      <c r="D503" s="91"/>
      <c r="E503" s="62"/>
      <c r="F503" s="657"/>
      <c r="G503" s="816"/>
      <c r="H503" s="580"/>
    </row>
    <row r="504" spans="2:11" s="246" customFormat="1">
      <c r="B504" s="805"/>
      <c r="C504" s="286" t="s">
        <v>489</v>
      </c>
      <c r="D504" s="91" t="s">
        <v>9</v>
      </c>
      <c r="E504" s="62">
        <v>1</v>
      </c>
      <c r="F504" s="657"/>
      <c r="G504" s="816">
        <f>E504*F504</f>
        <v>0</v>
      </c>
      <c r="H504" s="580"/>
      <c r="K504" s="89"/>
    </row>
    <row r="505" spans="2:11" s="246" customFormat="1">
      <c r="B505" s="805"/>
      <c r="C505" s="286"/>
      <c r="D505" s="91"/>
      <c r="E505" s="62"/>
      <c r="F505" s="657"/>
      <c r="G505" s="816"/>
      <c r="H505" s="580"/>
    </row>
    <row r="506" spans="2:11" s="246" customFormat="1" ht="46.8">
      <c r="B506" s="805"/>
      <c r="C506" s="286" t="s">
        <v>667</v>
      </c>
      <c r="D506" s="91" t="s">
        <v>9</v>
      </c>
      <c r="E506" s="62">
        <v>1</v>
      </c>
      <c r="F506" s="657"/>
      <c r="G506" s="816">
        <f>E506*F506</f>
        <v>0</v>
      </c>
      <c r="H506" s="580"/>
    </row>
    <row r="507" spans="2:11" s="246" customFormat="1">
      <c r="B507" s="805"/>
      <c r="C507" s="286"/>
      <c r="D507" s="91"/>
      <c r="E507" s="62"/>
      <c r="F507" s="657"/>
      <c r="G507" s="816"/>
      <c r="H507" s="580"/>
    </row>
    <row r="508" spans="2:11" s="246" customFormat="1">
      <c r="B508" s="805"/>
      <c r="C508" s="286" t="s">
        <v>668</v>
      </c>
      <c r="D508" s="91" t="s">
        <v>477</v>
      </c>
      <c r="E508" s="62"/>
      <c r="F508" s="657"/>
      <c r="G508" s="816"/>
      <c r="H508" s="580"/>
    </row>
    <row r="509" spans="2:11" s="246" customFormat="1">
      <c r="B509" s="805"/>
      <c r="C509" s="286"/>
      <c r="D509" s="91"/>
      <c r="E509" s="62"/>
      <c r="F509" s="657"/>
      <c r="G509" s="816"/>
      <c r="H509" s="580"/>
    </row>
    <row r="510" spans="2:11" s="246" customFormat="1">
      <c r="B510" s="805"/>
      <c r="C510" s="286" t="s">
        <v>489</v>
      </c>
      <c r="D510" s="91" t="s">
        <v>9</v>
      </c>
      <c r="E510" s="62">
        <v>1</v>
      </c>
      <c r="F510" s="657"/>
      <c r="G510" s="816">
        <f>E510*F510</f>
        <v>0</v>
      </c>
      <c r="H510" s="580"/>
    </row>
    <row r="511" spans="2:11" s="246" customFormat="1">
      <c r="B511" s="805"/>
      <c r="C511" s="286"/>
      <c r="D511" s="91"/>
      <c r="E511" s="62"/>
      <c r="F511" s="657"/>
      <c r="G511" s="816"/>
      <c r="H511" s="580"/>
    </row>
    <row r="512" spans="2:11" s="246" customFormat="1">
      <c r="B512" s="805"/>
      <c r="C512" s="286" t="s">
        <v>669</v>
      </c>
      <c r="D512" s="91" t="s">
        <v>477</v>
      </c>
      <c r="E512" s="62"/>
      <c r="F512" s="657"/>
      <c r="G512" s="816"/>
      <c r="H512" s="580"/>
    </row>
    <row r="513" spans="2:8" s="246" customFormat="1">
      <c r="B513" s="805"/>
      <c r="C513" s="286"/>
      <c r="D513" s="91"/>
      <c r="E513" s="62"/>
      <c r="F513" s="657"/>
      <c r="G513" s="816"/>
      <c r="H513" s="580"/>
    </row>
    <row r="514" spans="2:8" s="246" customFormat="1">
      <c r="B514" s="805"/>
      <c r="C514" s="286" t="s">
        <v>489</v>
      </c>
      <c r="D514" s="91" t="s">
        <v>9</v>
      </c>
      <c r="E514" s="62">
        <v>1</v>
      </c>
      <c r="F514" s="657"/>
      <c r="G514" s="816">
        <f>E514*F514</f>
        <v>0</v>
      </c>
      <c r="H514" s="580"/>
    </row>
    <row r="515" spans="2:8" s="246" customFormat="1">
      <c r="B515" s="805"/>
      <c r="C515" s="286"/>
      <c r="D515" s="91"/>
      <c r="E515" s="62"/>
      <c r="F515" s="657"/>
      <c r="G515" s="816"/>
      <c r="H515" s="580"/>
    </row>
    <row r="516" spans="2:8" s="246" customFormat="1" ht="46.8">
      <c r="B516" s="805"/>
      <c r="C516" s="286" t="s">
        <v>670</v>
      </c>
      <c r="D516" s="91" t="s">
        <v>477</v>
      </c>
      <c r="E516" s="62"/>
      <c r="F516" s="657"/>
      <c r="G516" s="816"/>
      <c r="H516" s="580"/>
    </row>
    <row r="517" spans="2:8" s="246" customFormat="1">
      <c r="B517" s="805"/>
      <c r="C517" s="286"/>
      <c r="D517" s="91"/>
      <c r="E517" s="62"/>
      <c r="F517" s="657"/>
      <c r="G517" s="816"/>
      <c r="H517" s="580"/>
    </row>
    <row r="518" spans="2:8" s="246" customFormat="1" ht="46.8">
      <c r="B518" s="805"/>
      <c r="C518" s="286" t="s">
        <v>671</v>
      </c>
      <c r="D518" s="91" t="s">
        <v>477</v>
      </c>
      <c r="E518" s="62"/>
      <c r="F518" s="657"/>
      <c r="G518" s="816"/>
      <c r="H518" s="580"/>
    </row>
    <row r="519" spans="2:8" s="246" customFormat="1">
      <c r="B519" s="805"/>
      <c r="C519" s="286"/>
      <c r="D519" s="91"/>
      <c r="E519" s="62"/>
      <c r="F519" s="664"/>
      <c r="G519" s="816"/>
      <c r="H519" s="580"/>
    </row>
    <row r="520" spans="2:8" s="246" customFormat="1">
      <c r="B520" s="805"/>
      <c r="C520" s="286" t="s">
        <v>672</v>
      </c>
      <c r="D520" s="91" t="s">
        <v>477</v>
      </c>
      <c r="E520" s="62"/>
      <c r="F520" s="657"/>
      <c r="G520" s="816"/>
      <c r="H520" s="580"/>
    </row>
    <row r="521" spans="2:8" s="246" customFormat="1">
      <c r="B521" s="805"/>
      <c r="C521" s="286"/>
      <c r="D521" s="91"/>
      <c r="E521" s="62"/>
      <c r="F521" s="664"/>
      <c r="G521" s="816"/>
      <c r="H521" s="580"/>
    </row>
    <row r="522" spans="2:8" s="246" customFormat="1" ht="70.2">
      <c r="B522" s="805"/>
      <c r="C522" s="286" t="s">
        <v>673</v>
      </c>
      <c r="D522" s="91" t="s">
        <v>477</v>
      </c>
      <c r="E522" s="62"/>
      <c r="F522" s="657"/>
      <c r="G522" s="816"/>
      <c r="H522" s="580"/>
    </row>
    <row r="523" spans="2:8" s="246" customFormat="1">
      <c r="B523" s="805"/>
      <c r="C523" s="286"/>
      <c r="D523" s="91"/>
      <c r="E523" s="62"/>
      <c r="F523" s="657"/>
      <c r="G523" s="816"/>
      <c r="H523" s="580"/>
    </row>
    <row r="524" spans="2:8" s="246" customFormat="1" ht="70.2">
      <c r="B524" s="805"/>
      <c r="C524" s="286" t="s">
        <v>674</v>
      </c>
      <c r="D524" s="91" t="s">
        <v>477</v>
      </c>
      <c r="E524" s="62"/>
      <c r="F524" s="657"/>
      <c r="G524" s="816"/>
      <c r="H524" s="580"/>
    </row>
    <row r="525" spans="2:8" s="246" customFormat="1">
      <c r="B525" s="805"/>
      <c r="C525" s="286"/>
      <c r="D525" s="91"/>
      <c r="E525" s="62"/>
      <c r="F525" s="657"/>
      <c r="G525" s="816"/>
      <c r="H525" s="580"/>
    </row>
    <row r="526" spans="2:8" s="246" customFormat="1">
      <c r="B526" s="805"/>
      <c r="C526" s="286" t="s">
        <v>489</v>
      </c>
      <c r="D526" s="91" t="s">
        <v>9</v>
      </c>
      <c r="E526" s="62">
        <v>1</v>
      </c>
      <c r="F526" s="657"/>
      <c r="G526" s="816">
        <f>E526*F526</f>
        <v>0</v>
      </c>
      <c r="H526" s="580"/>
    </row>
    <row r="527" spans="2:8" s="246" customFormat="1">
      <c r="B527" s="805"/>
      <c r="C527" s="286"/>
      <c r="D527" s="91"/>
      <c r="E527" s="62"/>
      <c r="F527" s="657"/>
      <c r="G527" s="816"/>
      <c r="H527" s="580"/>
    </row>
    <row r="528" spans="2:8" s="246" customFormat="1" ht="70.2">
      <c r="B528" s="805"/>
      <c r="C528" s="286" t="s">
        <v>675</v>
      </c>
      <c r="D528" s="91" t="s">
        <v>477</v>
      </c>
      <c r="E528" s="62"/>
      <c r="F528" s="657"/>
      <c r="G528" s="816"/>
      <c r="H528" s="580"/>
    </row>
    <row r="529" spans="2:8" s="246" customFormat="1">
      <c r="B529" s="805"/>
      <c r="C529" s="286"/>
      <c r="D529" s="91"/>
      <c r="E529" s="62"/>
      <c r="F529" s="657"/>
      <c r="G529" s="816"/>
      <c r="H529" s="580"/>
    </row>
    <row r="530" spans="2:8" s="246" customFormat="1">
      <c r="B530" s="805"/>
      <c r="C530" s="286" t="s">
        <v>489</v>
      </c>
      <c r="D530" s="91" t="s">
        <v>9</v>
      </c>
      <c r="E530" s="62">
        <v>1</v>
      </c>
      <c r="F530" s="657"/>
      <c r="G530" s="816">
        <f>E530*F530</f>
        <v>0</v>
      </c>
      <c r="H530" s="580"/>
    </row>
    <row r="531" spans="2:8" s="246" customFormat="1">
      <c r="B531" s="805"/>
      <c r="C531" s="286"/>
      <c r="D531" s="91"/>
      <c r="E531" s="62"/>
      <c r="F531" s="664"/>
      <c r="G531" s="816"/>
      <c r="H531" s="580"/>
    </row>
    <row r="532" spans="2:8" s="247" customFormat="1">
      <c r="B532" s="806"/>
      <c r="C532" s="716" t="s">
        <v>676</v>
      </c>
      <c r="D532" s="58"/>
      <c r="E532" s="63"/>
      <c r="F532" s="671"/>
      <c r="G532" s="817"/>
      <c r="H532" s="581"/>
    </row>
    <row r="533" spans="2:8" s="246" customFormat="1">
      <c r="B533" s="805"/>
      <c r="C533" s="286"/>
      <c r="D533" s="91"/>
      <c r="E533" s="62"/>
      <c r="F533" s="664"/>
      <c r="G533" s="816"/>
      <c r="H533" s="580"/>
    </row>
    <row r="534" spans="2:8" s="246" customFormat="1">
      <c r="B534" s="805"/>
      <c r="C534" s="286" t="s">
        <v>677</v>
      </c>
      <c r="D534" s="91" t="s">
        <v>678</v>
      </c>
      <c r="E534" s="62">
        <v>1</v>
      </c>
      <c r="F534" s="657"/>
      <c r="G534" s="816">
        <f>E534*F534</f>
        <v>0</v>
      </c>
      <c r="H534" s="580"/>
    </row>
    <row r="535" spans="2:8" s="246" customFormat="1">
      <c r="B535" s="805"/>
      <c r="C535" s="286"/>
      <c r="D535" s="91"/>
      <c r="E535" s="62"/>
      <c r="F535" s="664"/>
      <c r="G535" s="816"/>
      <c r="H535" s="580"/>
    </row>
    <row r="536" spans="2:8" s="246" customFormat="1" ht="46.8">
      <c r="B536" s="805"/>
      <c r="C536" s="286" t="s">
        <v>679</v>
      </c>
      <c r="D536" s="91" t="s">
        <v>9</v>
      </c>
      <c r="E536" s="62">
        <v>1</v>
      </c>
      <c r="F536" s="657"/>
      <c r="G536" s="816">
        <f>E536*F536</f>
        <v>0</v>
      </c>
      <c r="H536" s="580"/>
    </row>
    <row r="537" spans="2:8" s="246" customFormat="1">
      <c r="B537" s="805"/>
      <c r="C537" s="286"/>
      <c r="D537" s="91"/>
      <c r="E537" s="62"/>
      <c r="F537" s="657"/>
      <c r="G537" s="816"/>
      <c r="H537" s="580"/>
    </row>
    <row r="538" spans="2:8" s="246" customFormat="1">
      <c r="B538" s="805"/>
      <c r="C538" s="286" t="s">
        <v>680</v>
      </c>
      <c r="D538" s="91" t="s">
        <v>477</v>
      </c>
      <c r="E538" s="62"/>
      <c r="F538" s="657"/>
      <c r="G538" s="816"/>
      <c r="H538" s="580"/>
    </row>
    <row r="539" spans="2:8" s="246" customFormat="1">
      <c r="B539" s="805"/>
      <c r="C539" s="286"/>
      <c r="D539" s="91"/>
      <c r="E539" s="62"/>
      <c r="F539" s="657"/>
      <c r="G539" s="816"/>
      <c r="H539" s="580"/>
    </row>
    <row r="540" spans="2:8" s="246" customFormat="1">
      <c r="B540" s="805"/>
      <c r="C540" s="286" t="s">
        <v>489</v>
      </c>
      <c r="D540" s="91" t="s">
        <v>9</v>
      </c>
      <c r="E540" s="62">
        <v>1</v>
      </c>
      <c r="F540" s="657"/>
      <c r="G540" s="816">
        <f>E540*F540</f>
        <v>0</v>
      </c>
      <c r="H540" s="580"/>
    </row>
    <row r="541" spans="2:8" s="246" customFormat="1">
      <c r="B541" s="805"/>
      <c r="C541" s="286"/>
      <c r="D541" s="91"/>
      <c r="E541" s="62"/>
      <c r="F541" s="657"/>
      <c r="G541" s="816"/>
      <c r="H541" s="580"/>
    </row>
    <row r="542" spans="2:8" s="246" customFormat="1">
      <c r="B542" s="805"/>
      <c r="C542" s="286" t="s">
        <v>681</v>
      </c>
      <c r="D542" s="91" t="s">
        <v>477</v>
      </c>
      <c r="E542" s="62"/>
      <c r="F542" s="657"/>
      <c r="G542" s="816"/>
      <c r="H542" s="580"/>
    </row>
    <row r="543" spans="2:8" s="246" customFormat="1">
      <c r="B543" s="805"/>
      <c r="C543" s="286"/>
      <c r="D543" s="91"/>
      <c r="E543" s="62"/>
      <c r="F543" s="657"/>
      <c r="G543" s="816"/>
      <c r="H543" s="580"/>
    </row>
    <row r="544" spans="2:8" s="246" customFormat="1">
      <c r="B544" s="805"/>
      <c r="C544" s="286" t="s">
        <v>489</v>
      </c>
      <c r="D544" s="91" t="s">
        <v>9</v>
      </c>
      <c r="E544" s="62">
        <v>1</v>
      </c>
      <c r="F544" s="657"/>
      <c r="G544" s="816">
        <f>E544*F544</f>
        <v>0</v>
      </c>
      <c r="H544" s="580"/>
    </row>
    <row r="545" spans="2:8" s="246" customFormat="1">
      <c r="B545" s="805"/>
      <c r="C545" s="286"/>
      <c r="D545" s="91"/>
      <c r="E545" s="62"/>
      <c r="F545" s="657"/>
      <c r="G545" s="816"/>
      <c r="H545" s="580"/>
    </row>
    <row r="546" spans="2:8" s="246" customFormat="1" ht="46.8">
      <c r="B546" s="805"/>
      <c r="C546" s="286" t="s">
        <v>682</v>
      </c>
      <c r="D546" s="91" t="s">
        <v>9</v>
      </c>
      <c r="E546" s="62">
        <v>1</v>
      </c>
      <c r="F546" s="657"/>
      <c r="G546" s="816">
        <f>E546*F546</f>
        <v>0</v>
      </c>
      <c r="H546" s="580"/>
    </row>
    <row r="547" spans="2:8" s="246" customFormat="1">
      <c r="B547" s="805"/>
      <c r="C547" s="286"/>
      <c r="D547" s="91"/>
      <c r="E547" s="62"/>
      <c r="F547" s="657"/>
      <c r="G547" s="816"/>
      <c r="H547" s="580"/>
    </row>
    <row r="548" spans="2:8" s="246" customFormat="1" ht="99.75" customHeight="1">
      <c r="B548" s="805"/>
      <c r="C548" s="286" t="s">
        <v>683</v>
      </c>
      <c r="D548" s="91" t="s">
        <v>477</v>
      </c>
      <c r="E548" s="62"/>
      <c r="F548" s="657"/>
      <c r="G548" s="816"/>
      <c r="H548" s="580"/>
    </row>
    <row r="549" spans="2:8" s="246" customFormat="1">
      <c r="B549" s="805"/>
      <c r="C549" s="286"/>
      <c r="D549" s="91"/>
      <c r="E549" s="62"/>
      <c r="F549" s="657"/>
      <c r="G549" s="816"/>
      <c r="H549" s="580"/>
    </row>
    <row r="550" spans="2:8" s="246" customFormat="1">
      <c r="B550" s="805"/>
      <c r="C550" s="286" t="s">
        <v>489</v>
      </c>
      <c r="D550" s="91" t="s">
        <v>9</v>
      </c>
      <c r="E550" s="62">
        <v>1</v>
      </c>
      <c r="F550" s="657"/>
      <c r="G550" s="816">
        <f>E550*F550</f>
        <v>0</v>
      </c>
      <c r="H550" s="580"/>
    </row>
    <row r="551" spans="2:8" s="246" customFormat="1">
      <c r="B551" s="805"/>
      <c r="C551" s="286"/>
      <c r="D551" s="91"/>
      <c r="E551" s="62"/>
      <c r="F551" s="657"/>
      <c r="G551" s="816"/>
      <c r="H551" s="580"/>
    </row>
    <row r="552" spans="2:8" s="246" customFormat="1" ht="46.8">
      <c r="B552" s="805"/>
      <c r="C552" s="286" t="s">
        <v>1584</v>
      </c>
      <c r="D552" s="91" t="s">
        <v>9</v>
      </c>
      <c r="E552" s="62">
        <v>1</v>
      </c>
      <c r="F552" s="657"/>
      <c r="G552" s="816">
        <f>E552*F552</f>
        <v>0</v>
      </c>
      <c r="H552" s="580"/>
    </row>
    <row r="553" spans="2:8" s="246" customFormat="1">
      <c r="B553" s="805"/>
      <c r="C553" s="286"/>
      <c r="D553" s="91"/>
      <c r="E553" s="62"/>
      <c r="F553" s="664"/>
      <c r="G553" s="816"/>
      <c r="H553" s="580"/>
    </row>
    <row r="554" spans="2:8" s="247" customFormat="1">
      <c r="B554" s="806"/>
      <c r="C554" s="716" t="s">
        <v>684</v>
      </c>
      <c r="D554" s="58"/>
      <c r="E554" s="63"/>
      <c r="F554" s="671"/>
      <c r="G554" s="817"/>
      <c r="H554" s="581"/>
    </row>
    <row r="555" spans="2:8" s="246" customFormat="1">
      <c r="B555" s="805"/>
      <c r="C555" s="286"/>
      <c r="D555" s="91"/>
      <c r="E555" s="62"/>
      <c r="F555" s="664"/>
      <c r="G555" s="816"/>
      <c r="H555" s="580"/>
    </row>
    <row r="556" spans="2:8" s="246" customFormat="1">
      <c r="B556" s="805"/>
      <c r="C556" s="286" t="s">
        <v>685</v>
      </c>
      <c r="D556" s="91" t="s">
        <v>477</v>
      </c>
      <c r="E556" s="62"/>
      <c r="F556" s="657"/>
      <c r="G556" s="816"/>
      <c r="H556" s="580"/>
    </row>
    <row r="557" spans="2:8" s="246" customFormat="1">
      <c r="B557" s="805"/>
      <c r="C557" s="286"/>
      <c r="D557" s="91"/>
      <c r="E557" s="62"/>
      <c r="F557" s="657"/>
      <c r="G557" s="816"/>
      <c r="H557" s="580"/>
    </row>
    <row r="558" spans="2:8" s="246" customFormat="1" ht="140.4">
      <c r="B558" s="805"/>
      <c r="C558" s="286" t="s">
        <v>686</v>
      </c>
      <c r="D558" s="91" t="s">
        <v>477</v>
      </c>
      <c r="E558" s="62"/>
      <c r="F558" s="657"/>
      <c r="G558" s="816"/>
      <c r="H558" s="580"/>
    </row>
    <row r="559" spans="2:8" s="246" customFormat="1">
      <c r="B559" s="805"/>
      <c r="C559" s="286"/>
      <c r="D559" s="91"/>
      <c r="E559" s="62"/>
      <c r="F559" s="657"/>
      <c r="G559" s="816"/>
      <c r="H559" s="580"/>
    </row>
    <row r="560" spans="2:8" s="246" customFormat="1">
      <c r="B560" s="805"/>
      <c r="C560" s="286" t="s">
        <v>489</v>
      </c>
      <c r="D560" s="91" t="s">
        <v>9</v>
      </c>
      <c r="E560" s="62">
        <v>1</v>
      </c>
      <c r="F560" s="657"/>
      <c r="G560" s="816">
        <f>E560*F560</f>
        <v>0</v>
      </c>
      <c r="H560" s="580"/>
    </row>
    <row r="561" spans="2:8" s="246" customFormat="1">
      <c r="B561" s="805"/>
      <c r="C561" s="286"/>
      <c r="D561" s="91"/>
      <c r="E561" s="62"/>
      <c r="F561" s="657"/>
      <c r="G561" s="816"/>
      <c r="H561" s="580"/>
    </row>
    <row r="562" spans="2:8" s="246" customFormat="1">
      <c r="B562" s="805"/>
      <c r="C562" s="286" t="s">
        <v>687</v>
      </c>
      <c r="D562" s="91" t="s">
        <v>477</v>
      </c>
      <c r="E562" s="62"/>
      <c r="F562" s="657"/>
      <c r="G562" s="816"/>
      <c r="H562" s="580"/>
    </row>
    <row r="563" spans="2:8" s="246" customFormat="1">
      <c r="B563" s="805"/>
      <c r="C563" s="286"/>
      <c r="D563" s="91"/>
      <c r="E563" s="62"/>
      <c r="F563" s="657"/>
      <c r="G563" s="816"/>
      <c r="H563" s="580"/>
    </row>
    <row r="564" spans="2:8" s="246" customFormat="1" ht="70.2">
      <c r="B564" s="805"/>
      <c r="C564" s="286" t="s">
        <v>688</v>
      </c>
      <c r="D564" s="91" t="s">
        <v>477</v>
      </c>
      <c r="E564" s="62"/>
      <c r="F564" s="657"/>
      <c r="G564" s="816"/>
      <c r="H564" s="580"/>
    </row>
    <row r="565" spans="2:8" s="246" customFormat="1">
      <c r="B565" s="805"/>
      <c r="C565" s="286"/>
      <c r="D565" s="91"/>
      <c r="E565" s="62"/>
      <c r="F565" s="657"/>
      <c r="G565" s="816"/>
      <c r="H565" s="580"/>
    </row>
    <row r="566" spans="2:8" s="246" customFormat="1" ht="140.4">
      <c r="B566" s="805"/>
      <c r="C566" s="286" t="s">
        <v>689</v>
      </c>
      <c r="D566" s="91" t="s">
        <v>477</v>
      </c>
      <c r="E566" s="62"/>
      <c r="F566" s="657"/>
      <c r="G566" s="816"/>
      <c r="H566" s="580"/>
    </row>
    <row r="567" spans="2:8" s="246" customFormat="1">
      <c r="B567" s="805"/>
      <c r="C567" s="286"/>
      <c r="D567" s="91"/>
      <c r="E567" s="62"/>
      <c r="F567" s="657"/>
      <c r="G567" s="816"/>
      <c r="H567" s="580"/>
    </row>
    <row r="568" spans="2:8" s="246" customFormat="1" ht="70.2">
      <c r="B568" s="805"/>
      <c r="C568" s="286" t="s">
        <v>690</v>
      </c>
      <c r="D568" s="91" t="s">
        <v>477</v>
      </c>
      <c r="E568" s="62"/>
      <c r="F568" s="657"/>
      <c r="G568" s="816"/>
      <c r="H568" s="580"/>
    </row>
    <row r="569" spans="2:8" s="246" customFormat="1">
      <c r="B569" s="805"/>
      <c r="C569" s="286"/>
      <c r="D569" s="91"/>
      <c r="E569" s="62"/>
      <c r="F569" s="657"/>
      <c r="G569" s="816"/>
      <c r="H569" s="580"/>
    </row>
    <row r="570" spans="2:8" s="246" customFormat="1" ht="93.6">
      <c r="B570" s="805"/>
      <c r="C570" s="286" t="s">
        <v>691</v>
      </c>
      <c r="D570" s="91" t="s">
        <v>477</v>
      </c>
      <c r="E570" s="62"/>
      <c r="F570" s="657"/>
      <c r="G570" s="816"/>
      <c r="H570" s="580"/>
    </row>
    <row r="571" spans="2:8" s="246" customFormat="1">
      <c r="B571" s="805"/>
      <c r="C571" s="286"/>
      <c r="D571" s="91"/>
      <c r="E571" s="62"/>
      <c r="F571" s="664"/>
      <c r="G571" s="816"/>
      <c r="H571" s="580"/>
    </row>
    <row r="572" spans="2:8" s="246" customFormat="1" ht="93.6">
      <c r="B572" s="805"/>
      <c r="C572" s="286" t="s">
        <v>692</v>
      </c>
      <c r="D572" s="91" t="s">
        <v>477</v>
      </c>
      <c r="E572" s="62"/>
      <c r="F572" s="657"/>
      <c r="G572" s="816"/>
      <c r="H572" s="580"/>
    </row>
    <row r="573" spans="2:8" s="246" customFormat="1">
      <c r="B573" s="805"/>
      <c r="C573" s="286"/>
      <c r="D573" s="91"/>
      <c r="E573" s="62"/>
      <c r="F573" s="657"/>
      <c r="G573" s="816"/>
      <c r="H573" s="580"/>
    </row>
    <row r="574" spans="2:8" s="246" customFormat="1">
      <c r="B574" s="805"/>
      <c r="C574" s="286" t="s">
        <v>489</v>
      </c>
      <c r="D574" s="91" t="s">
        <v>9</v>
      </c>
      <c r="E574" s="62">
        <v>1</v>
      </c>
      <c r="F574" s="657"/>
      <c r="G574" s="816">
        <f>E574*F574</f>
        <v>0</v>
      </c>
      <c r="H574" s="580"/>
    </row>
    <row r="575" spans="2:8" s="246" customFormat="1">
      <c r="B575" s="805"/>
      <c r="C575" s="286"/>
      <c r="D575" s="91"/>
      <c r="E575" s="62"/>
      <c r="F575" s="657"/>
      <c r="G575" s="816"/>
      <c r="H575" s="580"/>
    </row>
    <row r="576" spans="2:8" s="246" customFormat="1" ht="46.8">
      <c r="B576" s="805"/>
      <c r="C576" s="286" t="s">
        <v>693</v>
      </c>
      <c r="D576" s="91" t="s">
        <v>9</v>
      </c>
      <c r="E576" s="62">
        <v>1</v>
      </c>
      <c r="F576" s="657"/>
      <c r="G576" s="816">
        <f>E576*F576</f>
        <v>0</v>
      </c>
      <c r="H576" s="580"/>
    </row>
    <row r="577" spans="2:8" s="246" customFormat="1">
      <c r="B577" s="805"/>
      <c r="C577" s="286"/>
      <c r="D577" s="91"/>
      <c r="E577" s="62"/>
      <c r="F577" s="664"/>
      <c r="G577" s="816"/>
      <c r="H577" s="580"/>
    </row>
    <row r="578" spans="2:8" s="247" customFormat="1">
      <c r="B578" s="806"/>
      <c r="C578" s="716" t="s">
        <v>694</v>
      </c>
      <c r="D578" s="58"/>
      <c r="E578" s="63"/>
      <c r="F578" s="671"/>
      <c r="G578" s="817"/>
      <c r="H578" s="581"/>
    </row>
    <row r="579" spans="2:8" s="246" customFormat="1">
      <c r="B579" s="805"/>
      <c r="C579" s="286"/>
      <c r="D579" s="91"/>
      <c r="E579" s="62"/>
      <c r="F579" s="664"/>
      <c r="G579" s="816"/>
      <c r="H579" s="580"/>
    </row>
    <row r="580" spans="2:8" s="246" customFormat="1">
      <c r="B580" s="805"/>
      <c r="C580" s="286" t="s">
        <v>695</v>
      </c>
      <c r="D580" s="91" t="s">
        <v>477</v>
      </c>
      <c r="E580" s="62"/>
      <c r="F580" s="657"/>
      <c r="G580" s="816"/>
      <c r="H580" s="580"/>
    </row>
    <row r="581" spans="2:8" s="246" customFormat="1">
      <c r="B581" s="805"/>
      <c r="C581" s="286"/>
      <c r="D581" s="91"/>
      <c r="E581" s="62"/>
      <c r="F581" s="657"/>
      <c r="G581" s="816"/>
      <c r="H581" s="580"/>
    </row>
    <row r="582" spans="2:8" s="246" customFormat="1">
      <c r="B582" s="805"/>
      <c r="C582" s="286" t="s">
        <v>489</v>
      </c>
      <c r="D582" s="91" t="s">
        <v>9</v>
      </c>
      <c r="E582" s="62">
        <v>1</v>
      </c>
      <c r="F582" s="657"/>
      <c r="G582" s="816">
        <f>E582*F582</f>
        <v>0</v>
      </c>
      <c r="H582" s="580"/>
    </row>
    <row r="583" spans="2:8" s="246" customFormat="1">
      <c r="B583" s="805"/>
      <c r="C583" s="286"/>
      <c r="D583" s="91"/>
      <c r="E583" s="62"/>
      <c r="F583" s="657"/>
      <c r="G583" s="816"/>
      <c r="H583" s="580"/>
    </row>
    <row r="584" spans="2:8" s="246" customFormat="1">
      <c r="B584" s="805"/>
      <c r="C584" s="286" t="s">
        <v>696</v>
      </c>
      <c r="D584" s="91" t="s">
        <v>477</v>
      </c>
      <c r="E584" s="62"/>
      <c r="F584" s="657"/>
      <c r="G584" s="816"/>
      <c r="H584" s="580"/>
    </row>
    <row r="585" spans="2:8" s="246" customFormat="1">
      <c r="B585" s="805"/>
      <c r="C585" s="286"/>
      <c r="D585" s="91"/>
      <c r="E585" s="62"/>
      <c r="F585" s="657"/>
      <c r="G585" s="816"/>
      <c r="H585" s="580"/>
    </row>
    <row r="586" spans="2:8" s="246" customFormat="1">
      <c r="B586" s="805"/>
      <c r="C586" s="286" t="s">
        <v>489</v>
      </c>
      <c r="D586" s="91" t="s">
        <v>9</v>
      </c>
      <c r="E586" s="62">
        <v>1</v>
      </c>
      <c r="F586" s="657"/>
      <c r="G586" s="816">
        <f>E586*F586</f>
        <v>0</v>
      </c>
      <c r="H586" s="580"/>
    </row>
    <row r="587" spans="2:8" s="246" customFormat="1">
      <c r="B587" s="805"/>
      <c r="C587" s="286"/>
      <c r="D587" s="91"/>
      <c r="E587" s="62"/>
      <c r="F587" s="664"/>
      <c r="G587" s="816"/>
      <c r="H587" s="580"/>
    </row>
    <row r="588" spans="2:8" s="247" customFormat="1">
      <c r="B588" s="806"/>
      <c r="C588" s="716" t="s">
        <v>697</v>
      </c>
      <c r="D588" s="58"/>
      <c r="E588" s="63"/>
      <c r="F588" s="671"/>
      <c r="G588" s="817"/>
      <c r="H588" s="581"/>
    </row>
    <row r="589" spans="2:8" s="246" customFormat="1">
      <c r="B589" s="805"/>
      <c r="C589" s="286"/>
      <c r="D589" s="91"/>
      <c r="E589" s="62"/>
      <c r="F589" s="664"/>
      <c r="G589" s="816"/>
      <c r="H589" s="580"/>
    </row>
    <row r="590" spans="2:8" s="246" customFormat="1" ht="46.8">
      <c r="B590" s="805"/>
      <c r="C590" s="286" t="s">
        <v>698</v>
      </c>
      <c r="D590" s="91" t="s">
        <v>9</v>
      </c>
      <c r="E590" s="62">
        <v>1</v>
      </c>
      <c r="F590" s="657"/>
      <c r="G590" s="816">
        <f>E590*F590</f>
        <v>0</v>
      </c>
      <c r="H590" s="580"/>
    </row>
    <row r="591" spans="2:8" s="246" customFormat="1">
      <c r="B591" s="805"/>
      <c r="C591" s="286"/>
      <c r="D591" s="91"/>
      <c r="E591" s="62"/>
      <c r="F591" s="657"/>
      <c r="G591" s="816"/>
      <c r="H591" s="580"/>
    </row>
    <row r="592" spans="2:8" s="246" customFormat="1">
      <c r="B592" s="805"/>
      <c r="C592" s="286" t="s">
        <v>699</v>
      </c>
      <c r="D592" s="91" t="s">
        <v>477</v>
      </c>
      <c r="E592" s="62"/>
      <c r="F592" s="657"/>
      <c r="G592" s="816"/>
      <c r="H592" s="580"/>
    </row>
    <row r="593" spans="2:8" s="246" customFormat="1">
      <c r="B593" s="805"/>
      <c r="C593" s="286"/>
      <c r="D593" s="91"/>
      <c r="E593" s="62"/>
      <c r="F593" s="657"/>
      <c r="G593" s="816"/>
      <c r="H593" s="580"/>
    </row>
    <row r="594" spans="2:8" s="246" customFormat="1" ht="70.2">
      <c r="B594" s="805"/>
      <c r="C594" s="286" t="s">
        <v>700</v>
      </c>
      <c r="D594" s="91" t="s">
        <v>9</v>
      </c>
      <c r="E594" s="62">
        <v>1</v>
      </c>
      <c r="F594" s="657"/>
      <c r="G594" s="816">
        <f>E594*F594</f>
        <v>0</v>
      </c>
      <c r="H594" s="580"/>
    </row>
    <row r="595" spans="2:8" s="246" customFormat="1">
      <c r="B595" s="805"/>
      <c r="C595" s="286"/>
      <c r="D595" s="91"/>
      <c r="E595" s="62"/>
      <c r="F595" s="657"/>
      <c r="G595" s="816"/>
      <c r="H595" s="580"/>
    </row>
    <row r="596" spans="2:8" s="246" customFormat="1">
      <c r="B596" s="805"/>
      <c r="C596" s="286" t="s">
        <v>701</v>
      </c>
      <c r="D596" s="91" t="s">
        <v>477</v>
      </c>
      <c r="E596" s="62"/>
      <c r="F596" s="657"/>
      <c r="G596" s="816"/>
      <c r="H596" s="580"/>
    </row>
    <row r="597" spans="2:8" s="246" customFormat="1">
      <c r="B597" s="805"/>
      <c r="C597" s="286"/>
      <c r="D597" s="91"/>
      <c r="E597" s="62"/>
      <c r="F597" s="657"/>
      <c r="G597" s="816"/>
      <c r="H597" s="580"/>
    </row>
    <row r="598" spans="2:8" s="246" customFormat="1">
      <c r="B598" s="805"/>
      <c r="C598" s="286" t="s">
        <v>702</v>
      </c>
      <c r="D598" s="91" t="s">
        <v>477</v>
      </c>
      <c r="E598" s="62"/>
      <c r="F598" s="657"/>
      <c r="G598" s="816"/>
      <c r="H598" s="580"/>
    </row>
    <row r="599" spans="2:8" s="246" customFormat="1">
      <c r="B599" s="805"/>
      <c r="C599" s="286"/>
      <c r="D599" s="91"/>
      <c r="E599" s="62"/>
      <c r="F599" s="657"/>
      <c r="G599" s="816"/>
      <c r="H599" s="580"/>
    </row>
    <row r="600" spans="2:8" s="246" customFormat="1" ht="46.8">
      <c r="B600" s="805"/>
      <c r="C600" s="286" t="s">
        <v>703</v>
      </c>
      <c r="D600" s="91" t="s">
        <v>477</v>
      </c>
      <c r="E600" s="62"/>
      <c r="F600" s="657"/>
      <c r="G600" s="816"/>
      <c r="H600" s="580"/>
    </row>
    <row r="601" spans="2:8" s="246" customFormat="1">
      <c r="B601" s="805"/>
      <c r="C601" s="286"/>
      <c r="D601" s="91"/>
      <c r="E601" s="62"/>
      <c r="F601" s="657"/>
      <c r="G601" s="816"/>
      <c r="H601" s="580"/>
    </row>
    <row r="602" spans="2:8" s="246" customFormat="1">
      <c r="B602" s="805"/>
      <c r="C602" s="286" t="s">
        <v>489</v>
      </c>
      <c r="D602" s="91" t="s">
        <v>9</v>
      </c>
      <c r="E602" s="62">
        <v>1</v>
      </c>
      <c r="F602" s="657"/>
      <c r="G602" s="816">
        <f>E602*F602</f>
        <v>0</v>
      </c>
      <c r="H602" s="580"/>
    </row>
    <row r="603" spans="2:8" s="246" customFormat="1">
      <c r="B603" s="805"/>
      <c r="C603" s="286"/>
      <c r="D603" s="91"/>
      <c r="E603" s="62"/>
      <c r="F603" s="664"/>
      <c r="G603" s="816"/>
      <c r="H603" s="580"/>
    </row>
    <row r="604" spans="2:8" s="247" customFormat="1">
      <c r="B604" s="806"/>
      <c r="C604" s="716" t="s">
        <v>704</v>
      </c>
      <c r="D604" s="58"/>
      <c r="E604" s="63"/>
      <c r="F604" s="671"/>
      <c r="G604" s="817"/>
      <c r="H604" s="581"/>
    </row>
    <row r="605" spans="2:8" s="246" customFormat="1">
      <c r="B605" s="805"/>
      <c r="C605" s="286"/>
      <c r="D605" s="91"/>
      <c r="E605" s="62"/>
      <c r="F605" s="664"/>
      <c r="G605" s="816"/>
      <c r="H605" s="580"/>
    </row>
    <row r="606" spans="2:8" s="246" customFormat="1" ht="70.2">
      <c r="B606" s="805"/>
      <c r="C606" s="286" t="s">
        <v>705</v>
      </c>
      <c r="D606" s="91" t="s">
        <v>9</v>
      </c>
      <c r="E606" s="62">
        <v>1</v>
      </c>
      <c r="F606" s="657"/>
      <c r="G606" s="816">
        <f>E606*F606</f>
        <v>0</v>
      </c>
      <c r="H606" s="580"/>
    </row>
    <row r="607" spans="2:8" s="246" customFormat="1">
      <c r="B607" s="805"/>
      <c r="C607" s="286"/>
      <c r="D607" s="91"/>
      <c r="E607" s="62"/>
      <c r="F607" s="664"/>
      <c r="G607" s="816"/>
      <c r="H607" s="580"/>
    </row>
    <row r="608" spans="2:8" s="247" customFormat="1">
      <c r="B608" s="806"/>
      <c r="C608" s="716" t="s">
        <v>706</v>
      </c>
      <c r="D608" s="58"/>
      <c r="E608" s="63"/>
      <c r="F608" s="671"/>
      <c r="G608" s="817"/>
      <c r="H608" s="581"/>
    </row>
    <row r="609" spans="2:8" s="246" customFormat="1">
      <c r="B609" s="805"/>
      <c r="C609" s="286"/>
      <c r="D609" s="91"/>
      <c r="E609" s="62"/>
      <c r="F609" s="664"/>
      <c r="G609" s="816"/>
      <c r="H609" s="580"/>
    </row>
    <row r="610" spans="2:8" s="246" customFormat="1">
      <c r="B610" s="805"/>
      <c r="C610" s="286" t="s">
        <v>707</v>
      </c>
      <c r="D610" s="91" t="s">
        <v>9</v>
      </c>
      <c r="E610" s="62">
        <v>1</v>
      </c>
      <c r="F610" s="657"/>
      <c r="G610" s="816">
        <f>E610*F610</f>
        <v>0</v>
      </c>
      <c r="H610" s="580"/>
    </row>
    <row r="611" spans="2:8" s="246" customFormat="1">
      <c r="B611" s="805"/>
      <c r="C611" s="286"/>
      <c r="D611" s="91"/>
      <c r="E611" s="62"/>
      <c r="F611" s="657"/>
      <c r="G611" s="816"/>
      <c r="H611" s="580"/>
    </row>
    <row r="612" spans="2:8" s="246" customFormat="1" ht="46.8">
      <c r="B612" s="805"/>
      <c r="C612" s="286" t="s">
        <v>708</v>
      </c>
      <c r="D612" s="91" t="s">
        <v>9</v>
      </c>
      <c r="E612" s="62">
        <v>1</v>
      </c>
      <c r="F612" s="657"/>
      <c r="G612" s="816">
        <f>E612*F612</f>
        <v>0</v>
      </c>
      <c r="H612" s="580"/>
    </row>
    <row r="613" spans="2:8" s="246" customFormat="1">
      <c r="B613" s="805"/>
      <c r="C613" s="286"/>
      <c r="D613" s="91"/>
      <c r="E613" s="62"/>
      <c r="F613" s="664"/>
      <c r="G613" s="816"/>
      <c r="H613" s="580"/>
    </row>
    <row r="614" spans="2:8" s="247" customFormat="1">
      <c r="B614" s="806"/>
      <c r="C614" s="716" t="s">
        <v>709</v>
      </c>
      <c r="D614" s="58"/>
      <c r="E614" s="63"/>
      <c r="F614" s="671"/>
      <c r="G614" s="817"/>
      <c r="H614" s="581"/>
    </row>
    <row r="615" spans="2:8" s="246" customFormat="1">
      <c r="B615" s="805"/>
      <c r="C615" s="286"/>
      <c r="D615" s="91"/>
      <c r="E615" s="62"/>
      <c r="F615" s="664"/>
      <c r="G615" s="816"/>
      <c r="H615" s="580"/>
    </row>
    <row r="616" spans="2:8" s="246" customFormat="1" ht="46.8">
      <c r="B616" s="805"/>
      <c r="C616" s="286" t="s">
        <v>710</v>
      </c>
      <c r="D616" s="91" t="s">
        <v>9</v>
      </c>
      <c r="E616" s="62">
        <v>1</v>
      </c>
      <c r="F616" s="657"/>
      <c r="G616" s="816">
        <f>E616*F616</f>
        <v>0</v>
      </c>
      <c r="H616" s="580"/>
    </row>
    <row r="617" spans="2:8" s="246" customFormat="1">
      <c r="B617" s="805"/>
      <c r="C617" s="286"/>
      <c r="D617" s="91"/>
      <c r="E617" s="62"/>
      <c r="F617" s="657"/>
      <c r="G617" s="816"/>
      <c r="H617" s="580"/>
    </row>
    <row r="618" spans="2:8" s="246" customFormat="1">
      <c r="B618" s="805"/>
      <c r="C618" s="286" t="s">
        <v>711</v>
      </c>
      <c r="D618" s="91" t="s">
        <v>477</v>
      </c>
      <c r="E618" s="62"/>
      <c r="F618" s="657"/>
      <c r="G618" s="816"/>
      <c r="H618" s="580"/>
    </row>
    <row r="619" spans="2:8" s="246" customFormat="1">
      <c r="B619" s="805"/>
      <c r="C619" s="286"/>
      <c r="D619" s="91"/>
      <c r="E619" s="62"/>
      <c r="F619" s="657"/>
      <c r="G619" s="816"/>
      <c r="H619" s="580"/>
    </row>
    <row r="620" spans="2:8" s="246" customFormat="1" ht="117">
      <c r="B620" s="805"/>
      <c r="C620" s="286" t="s">
        <v>712</v>
      </c>
      <c r="D620" s="91" t="s">
        <v>9</v>
      </c>
      <c r="E620" s="62">
        <v>1</v>
      </c>
      <c r="F620" s="657"/>
      <c r="G620" s="816">
        <f>E620*F620</f>
        <v>0</v>
      </c>
      <c r="H620" s="580"/>
    </row>
    <row r="621" spans="2:8" s="246" customFormat="1">
      <c r="B621" s="805"/>
      <c r="C621" s="286"/>
      <c r="D621" s="91"/>
      <c r="E621" s="62"/>
      <c r="F621" s="657"/>
      <c r="G621" s="816"/>
      <c r="H621" s="580"/>
    </row>
    <row r="622" spans="2:8" s="246" customFormat="1">
      <c r="B622" s="805"/>
      <c r="C622" s="286" t="s">
        <v>713</v>
      </c>
      <c r="D622" s="91" t="s">
        <v>477</v>
      </c>
      <c r="E622" s="62"/>
      <c r="F622" s="657"/>
      <c r="G622" s="816"/>
      <c r="H622" s="580"/>
    </row>
    <row r="623" spans="2:8" s="246" customFormat="1">
      <c r="B623" s="805"/>
      <c r="C623" s="286"/>
      <c r="D623" s="91"/>
      <c r="E623" s="62"/>
      <c r="F623" s="657"/>
      <c r="G623" s="816"/>
      <c r="H623" s="580"/>
    </row>
    <row r="624" spans="2:8" s="246" customFormat="1">
      <c r="B624" s="805"/>
      <c r="C624" s="286" t="s">
        <v>489</v>
      </c>
      <c r="D624" s="91" t="s">
        <v>9</v>
      </c>
      <c r="E624" s="62">
        <v>1</v>
      </c>
      <c r="F624" s="657"/>
      <c r="G624" s="816">
        <f>E624*F624</f>
        <v>0</v>
      </c>
      <c r="H624" s="580"/>
    </row>
    <row r="625" spans="2:8" s="246" customFormat="1">
      <c r="B625" s="805"/>
      <c r="C625" s="286"/>
      <c r="D625" s="91"/>
      <c r="E625" s="62"/>
      <c r="F625" s="657"/>
      <c r="G625" s="816"/>
      <c r="H625" s="580"/>
    </row>
    <row r="626" spans="2:8" s="246" customFormat="1" ht="46.8">
      <c r="B626" s="805"/>
      <c r="C626" s="286" t="s">
        <v>714</v>
      </c>
      <c r="D626" s="91" t="s">
        <v>9</v>
      </c>
      <c r="E626" s="62">
        <v>1</v>
      </c>
      <c r="F626" s="657"/>
      <c r="G626" s="816">
        <f>E626*F626</f>
        <v>0</v>
      </c>
      <c r="H626" s="580"/>
    </row>
    <row r="627" spans="2:8" s="246" customFormat="1">
      <c r="B627" s="805"/>
      <c r="C627" s="286"/>
      <c r="D627" s="91"/>
      <c r="E627" s="62"/>
      <c r="F627" s="664"/>
      <c r="G627" s="816"/>
      <c r="H627" s="580"/>
    </row>
    <row r="628" spans="2:8" s="247" customFormat="1">
      <c r="B628" s="806"/>
      <c r="C628" s="716" t="s">
        <v>715</v>
      </c>
      <c r="D628" s="58"/>
      <c r="E628" s="63"/>
      <c r="F628" s="671"/>
      <c r="G628" s="817"/>
      <c r="H628" s="581"/>
    </row>
    <row r="629" spans="2:8" s="246" customFormat="1">
      <c r="B629" s="805"/>
      <c r="C629" s="286"/>
      <c r="D629" s="91"/>
      <c r="E629" s="62"/>
      <c r="F629" s="664"/>
      <c r="G629" s="816"/>
      <c r="H629" s="580"/>
    </row>
    <row r="630" spans="2:8" s="246" customFormat="1" ht="46.8">
      <c r="B630" s="805"/>
      <c r="C630" s="286" t="s">
        <v>716</v>
      </c>
      <c r="D630" s="91" t="s">
        <v>9</v>
      </c>
      <c r="E630" s="62">
        <v>1</v>
      </c>
      <c r="F630" s="657"/>
      <c r="G630" s="816">
        <f>E630*F630</f>
        <v>0</v>
      </c>
      <c r="H630" s="580"/>
    </row>
    <row r="631" spans="2:8" s="246" customFormat="1">
      <c r="B631" s="805"/>
      <c r="C631" s="286"/>
      <c r="D631" s="91"/>
      <c r="E631" s="62"/>
      <c r="F631" s="657"/>
      <c r="G631" s="816"/>
      <c r="H631" s="580"/>
    </row>
    <row r="632" spans="2:8" s="246" customFormat="1" ht="46.8">
      <c r="B632" s="805"/>
      <c r="C632" s="286" t="s">
        <v>717</v>
      </c>
      <c r="D632" s="91" t="s">
        <v>9</v>
      </c>
      <c r="E632" s="62">
        <v>1</v>
      </c>
      <c r="F632" s="657"/>
      <c r="G632" s="816">
        <f>E632*F632</f>
        <v>0</v>
      </c>
      <c r="H632" s="580"/>
    </row>
    <row r="633" spans="2:8" s="246" customFormat="1">
      <c r="B633" s="805"/>
      <c r="C633" s="286"/>
      <c r="D633" s="91"/>
      <c r="E633" s="62"/>
      <c r="F633" s="657"/>
      <c r="G633" s="816"/>
      <c r="H633" s="580"/>
    </row>
    <row r="634" spans="2:8" s="246" customFormat="1" ht="46.8">
      <c r="B634" s="805"/>
      <c r="C634" s="286" t="s">
        <v>718</v>
      </c>
      <c r="D634" s="91" t="s">
        <v>9</v>
      </c>
      <c r="E634" s="62">
        <v>1</v>
      </c>
      <c r="F634" s="657"/>
      <c r="G634" s="816">
        <f>E634*F634</f>
        <v>0</v>
      </c>
      <c r="H634" s="580"/>
    </row>
    <row r="635" spans="2:8" s="246" customFormat="1">
      <c r="B635" s="805"/>
      <c r="C635" s="286"/>
      <c r="D635" s="91"/>
      <c r="E635" s="62"/>
      <c r="F635" s="664"/>
      <c r="G635" s="816"/>
      <c r="H635" s="580"/>
    </row>
    <row r="636" spans="2:8" s="247" customFormat="1">
      <c r="B636" s="806"/>
      <c r="C636" s="716" t="s">
        <v>719</v>
      </c>
      <c r="D636" s="58"/>
      <c r="E636" s="63"/>
      <c r="F636" s="671"/>
      <c r="G636" s="817"/>
      <c r="H636" s="581"/>
    </row>
    <row r="637" spans="2:8" s="246" customFormat="1">
      <c r="B637" s="805"/>
      <c r="C637" s="286"/>
      <c r="D637" s="91"/>
      <c r="E637" s="62"/>
      <c r="F637" s="664"/>
      <c r="G637" s="816"/>
      <c r="H637" s="580"/>
    </row>
    <row r="638" spans="2:8" s="246" customFormat="1" ht="46.8">
      <c r="B638" s="805"/>
      <c r="C638" s="286" t="s">
        <v>720</v>
      </c>
      <c r="D638" s="91" t="s">
        <v>9</v>
      </c>
      <c r="E638" s="62">
        <v>1</v>
      </c>
      <c r="F638" s="657"/>
      <c r="G638" s="816">
        <f>E638*F638</f>
        <v>0</v>
      </c>
      <c r="H638" s="580"/>
    </row>
    <row r="639" spans="2:8" s="246" customFormat="1">
      <c r="B639" s="805"/>
      <c r="C639" s="286"/>
      <c r="D639" s="91"/>
      <c r="E639" s="62"/>
      <c r="F639" s="657"/>
      <c r="G639" s="816"/>
      <c r="H639" s="580"/>
    </row>
    <row r="640" spans="2:8" s="246" customFormat="1">
      <c r="B640" s="805"/>
      <c r="C640" s="286" t="s">
        <v>721</v>
      </c>
      <c r="D640" s="91" t="s">
        <v>9</v>
      </c>
      <c r="E640" s="62">
        <v>1</v>
      </c>
      <c r="F640" s="657"/>
      <c r="G640" s="816">
        <f>E640*F640</f>
        <v>0</v>
      </c>
      <c r="H640" s="580"/>
    </row>
    <row r="641" spans="2:8" s="246" customFormat="1">
      <c r="B641" s="805"/>
      <c r="C641" s="286"/>
      <c r="D641" s="91"/>
      <c r="E641" s="62"/>
      <c r="F641" s="664"/>
      <c r="G641" s="816"/>
      <c r="H641" s="580"/>
    </row>
    <row r="642" spans="2:8" s="247" customFormat="1" ht="46.8">
      <c r="B642" s="806"/>
      <c r="C642" s="716" t="s">
        <v>722</v>
      </c>
      <c r="D642" s="58"/>
      <c r="E642" s="63"/>
      <c r="F642" s="671"/>
      <c r="G642" s="817"/>
      <c r="H642" s="581"/>
    </row>
    <row r="643" spans="2:8" s="246" customFormat="1">
      <c r="B643" s="805"/>
      <c r="C643" s="286"/>
      <c r="D643" s="91"/>
      <c r="E643" s="62"/>
      <c r="F643" s="664"/>
      <c r="G643" s="816"/>
      <c r="H643" s="580"/>
    </row>
    <row r="644" spans="2:8" s="246" customFormat="1">
      <c r="B644" s="805"/>
      <c r="C644" s="286" t="s">
        <v>489</v>
      </c>
      <c r="D644" s="91" t="s">
        <v>477</v>
      </c>
      <c r="E644" s="62"/>
      <c r="F644" s="657"/>
      <c r="G644" s="816"/>
      <c r="H644" s="580"/>
    </row>
    <row r="645" spans="2:8" s="246" customFormat="1">
      <c r="B645" s="805"/>
      <c r="C645" s="286"/>
      <c r="D645" s="91"/>
      <c r="E645" s="62"/>
      <c r="F645" s="657"/>
      <c r="G645" s="816"/>
      <c r="H645" s="580"/>
    </row>
    <row r="646" spans="2:8" s="246" customFormat="1" ht="46.8">
      <c r="B646" s="805"/>
      <c r="C646" s="286" t="s">
        <v>723</v>
      </c>
      <c r="D646" s="91" t="s">
        <v>9</v>
      </c>
      <c r="E646" s="62">
        <v>1</v>
      </c>
      <c r="F646" s="657"/>
      <c r="G646" s="816">
        <f>E646*F646</f>
        <v>0</v>
      </c>
      <c r="H646" s="580"/>
    </row>
    <row r="647" spans="2:8" s="246" customFormat="1">
      <c r="B647" s="805"/>
      <c r="C647" s="286"/>
      <c r="D647" s="91"/>
      <c r="E647" s="62"/>
      <c r="F647" s="657"/>
      <c r="G647" s="816"/>
      <c r="H647" s="580"/>
    </row>
    <row r="648" spans="2:8" s="246" customFormat="1" ht="46.8">
      <c r="B648" s="805"/>
      <c r="C648" s="286" t="s">
        <v>724</v>
      </c>
      <c r="D648" s="91" t="s">
        <v>9</v>
      </c>
      <c r="E648" s="62">
        <v>1</v>
      </c>
      <c r="F648" s="657"/>
      <c r="G648" s="816">
        <f>E648*F648</f>
        <v>0</v>
      </c>
      <c r="H648" s="580"/>
    </row>
    <row r="649" spans="2:8" s="246" customFormat="1">
      <c r="B649" s="805"/>
      <c r="C649" s="286"/>
      <c r="D649" s="91"/>
      <c r="E649" s="62"/>
      <c r="F649" s="657"/>
      <c r="G649" s="816"/>
      <c r="H649" s="580"/>
    </row>
    <row r="650" spans="2:8" s="246" customFormat="1" ht="46.8">
      <c r="B650" s="805"/>
      <c r="C650" s="286" t="s">
        <v>725</v>
      </c>
      <c r="D650" s="91" t="s">
        <v>9</v>
      </c>
      <c r="E650" s="62">
        <v>1</v>
      </c>
      <c r="F650" s="657"/>
      <c r="G650" s="816">
        <f>E650*F650</f>
        <v>0</v>
      </c>
      <c r="H650" s="580"/>
    </row>
    <row r="651" spans="2:8" s="246" customFormat="1">
      <c r="B651" s="805"/>
      <c r="C651" s="286"/>
      <c r="D651" s="91"/>
      <c r="E651" s="62"/>
      <c r="F651" s="657"/>
      <c r="G651" s="816"/>
      <c r="H651" s="580"/>
    </row>
    <row r="652" spans="2:8" s="246" customFormat="1" ht="46.8">
      <c r="B652" s="805"/>
      <c r="C652" s="286" t="s">
        <v>726</v>
      </c>
      <c r="D652" s="91" t="s">
        <v>9</v>
      </c>
      <c r="E652" s="62">
        <v>1</v>
      </c>
      <c r="F652" s="657"/>
      <c r="G652" s="816">
        <f>E652*F652</f>
        <v>0</v>
      </c>
      <c r="H652" s="580"/>
    </row>
    <row r="653" spans="2:8" s="246" customFormat="1">
      <c r="B653" s="805"/>
      <c r="C653" s="286"/>
      <c r="D653" s="91"/>
      <c r="E653" s="62"/>
      <c r="F653" s="664"/>
      <c r="G653" s="816"/>
      <c r="H653" s="580"/>
    </row>
    <row r="654" spans="2:8" s="247" customFormat="1">
      <c r="B654" s="806"/>
      <c r="C654" s="716" t="s">
        <v>727</v>
      </c>
      <c r="D654" s="58"/>
      <c r="E654" s="63"/>
      <c r="F654" s="671"/>
      <c r="G654" s="817"/>
      <c r="H654" s="581"/>
    </row>
    <row r="655" spans="2:8" s="246" customFormat="1">
      <c r="B655" s="805"/>
      <c r="C655" s="286"/>
      <c r="D655" s="91"/>
      <c r="E655" s="62"/>
      <c r="F655" s="664"/>
      <c r="G655" s="816"/>
      <c r="H655" s="580"/>
    </row>
    <row r="656" spans="2:8" s="246" customFormat="1" ht="46.8">
      <c r="B656" s="805"/>
      <c r="C656" s="286" t="s">
        <v>728</v>
      </c>
      <c r="D656" s="91" t="s">
        <v>9</v>
      </c>
      <c r="E656" s="62">
        <v>1</v>
      </c>
      <c r="F656" s="657"/>
      <c r="G656" s="816">
        <f>E656*F656</f>
        <v>0</v>
      </c>
      <c r="H656" s="580"/>
    </row>
    <row r="657" spans="2:8" s="246" customFormat="1">
      <c r="B657" s="805"/>
      <c r="C657" s="286"/>
      <c r="D657" s="91"/>
      <c r="E657" s="62"/>
      <c r="F657" s="657"/>
      <c r="G657" s="816"/>
      <c r="H657" s="580"/>
    </row>
    <row r="658" spans="2:8" s="246" customFormat="1" ht="46.8">
      <c r="B658" s="805"/>
      <c r="C658" s="286" t="s">
        <v>729</v>
      </c>
      <c r="D658" s="91" t="s">
        <v>9</v>
      </c>
      <c r="E658" s="62">
        <v>1</v>
      </c>
      <c r="F658" s="657"/>
      <c r="G658" s="816">
        <f>E658*F658</f>
        <v>0</v>
      </c>
      <c r="H658" s="580"/>
    </row>
    <row r="659" spans="2:8" s="246" customFormat="1">
      <c r="B659" s="805"/>
      <c r="C659" s="286"/>
      <c r="D659" s="91"/>
      <c r="E659" s="62"/>
      <c r="F659" s="657"/>
      <c r="G659" s="816"/>
      <c r="H659" s="580"/>
    </row>
    <row r="660" spans="2:8" s="246" customFormat="1" ht="46.8">
      <c r="B660" s="805"/>
      <c r="C660" s="286" t="s">
        <v>730</v>
      </c>
      <c r="D660" s="91" t="s">
        <v>9</v>
      </c>
      <c r="E660" s="62">
        <v>1</v>
      </c>
      <c r="F660" s="657"/>
      <c r="G660" s="816">
        <f>E660*F660</f>
        <v>0</v>
      </c>
      <c r="H660" s="580"/>
    </row>
    <row r="661" spans="2:8" s="246" customFormat="1">
      <c r="B661" s="805"/>
      <c r="C661" s="286"/>
      <c r="D661" s="91"/>
      <c r="E661" s="62"/>
      <c r="F661" s="664"/>
      <c r="G661" s="816"/>
      <c r="H661" s="580"/>
    </row>
    <row r="662" spans="2:8" s="247" customFormat="1">
      <c r="B662" s="806"/>
      <c r="C662" s="716" t="s">
        <v>731</v>
      </c>
      <c r="D662" s="58"/>
      <c r="E662" s="63"/>
      <c r="F662" s="671"/>
      <c r="G662" s="817"/>
      <c r="H662" s="581"/>
    </row>
    <row r="663" spans="2:8" s="246" customFormat="1">
      <c r="B663" s="805"/>
      <c r="C663" s="286"/>
      <c r="D663" s="91"/>
      <c r="E663" s="62"/>
      <c r="F663" s="664"/>
      <c r="G663" s="816"/>
      <c r="H663" s="580"/>
    </row>
    <row r="664" spans="2:8" s="246" customFormat="1" ht="46.8">
      <c r="B664" s="805"/>
      <c r="C664" s="286" t="s">
        <v>732</v>
      </c>
      <c r="D664" s="91" t="s">
        <v>9</v>
      </c>
      <c r="E664" s="62">
        <v>1</v>
      </c>
      <c r="F664" s="657"/>
      <c r="G664" s="816">
        <f>E664*F664</f>
        <v>0</v>
      </c>
      <c r="H664" s="580"/>
    </row>
    <row r="665" spans="2:8" s="246" customFormat="1">
      <c r="B665" s="805"/>
      <c r="C665" s="286"/>
      <c r="D665" s="91"/>
      <c r="E665" s="62"/>
      <c r="F665" s="657"/>
      <c r="G665" s="816"/>
      <c r="H665" s="580"/>
    </row>
    <row r="666" spans="2:8" s="246" customFormat="1" ht="46.8">
      <c r="B666" s="805"/>
      <c r="C666" s="286" t="s">
        <v>733</v>
      </c>
      <c r="D666" s="91" t="s">
        <v>9</v>
      </c>
      <c r="E666" s="62">
        <v>1</v>
      </c>
      <c r="F666" s="657"/>
      <c r="G666" s="816">
        <f>E666*F666</f>
        <v>0</v>
      </c>
      <c r="H666" s="580"/>
    </row>
    <row r="667" spans="2:8" s="246" customFormat="1">
      <c r="B667" s="805"/>
      <c r="C667" s="286"/>
      <c r="D667" s="91"/>
      <c r="E667" s="62"/>
      <c r="F667" s="657"/>
      <c r="G667" s="816"/>
      <c r="H667" s="580"/>
    </row>
    <row r="668" spans="2:8" s="246" customFormat="1" ht="46.8">
      <c r="B668" s="805"/>
      <c r="C668" s="286" t="s">
        <v>734</v>
      </c>
      <c r="D668" s="91" t="s">
        <v>9</v>
      </c>
      <c r="E668" s="62">
        <v>1</v>
      </c>
      <c r="F668" s="657"/>
      <c r="G668" s="816">
        <f>E668*F668</f>
        <v>0</v>
      </c>
      <c r="H668" s="580"/>
    </row>
    <row r="669" spans="2:8" s="246" customFormat="1">
      <c r="B669" s="805"/>
      <c r="C669" s="286"/>
      <c r="D669" s="91"/>
      <c r="E669" s="62"/>
      <c r="F669" s="657"/>
      <c r="G669" s="816"/>
      <c r="H669" s="580"/>
    </row>
    <row r="670" spans="2:8" s="246" customFormat="1" ht="46.8">
      <c r="B670" s="805"/>
      <c r="C670" s="286" t="s">
        <v>735</v>
      </c>
      <c r="D670" s="91" t="s">
        <v>9</v>
      </c>
      <c r="E670" s="62">
        <v>1</v>
      </c>
      <c r="F670" s="657"/>
      <c r="G670" s="816">
        <f>E670*F670</f>
        <v>0</v>
      </c>
      <c r="H670" s="580"/>
    </row>
    <row r="671" spans="2:8" s="246" customFormat="1">
      <c r="B671" s="805"/>
      <c r="C671" s="286"/>
      <c r="D671" s="91"/>
      <c r="E671" s="62"/>
      <c r="F671" s="664"/>
      <c r="G671" s="816"/>
      <c r="H671" s="580"/>
    </row>
    <row r="672" spans="2:8" s="247" customFormat="1">
      <c r="B672" s="806"/>
      <c r="C672" s="716" t="s">
        <v>736</v>
      </c>
      <c r="D672" s="58"/>
      <c r="E672" s="63"/>
      <c r="F672" s="671"/>
      <c r="G672" s="817"/>
      <c r="H672" s="581"/>
    </row>
    <row r="673" spans="2:8" s="246" customFormat="1">
      <c r="B673" s="805"/>
      <c r="C673" s="286"/>
      <c r="D673" s="91"/>
      <c r="E673" s="62"/>
      <c r="F673" s="664"/>
      <c r="G673" s="816"/>
      <c r="H673" s="580"/>
    </row>
    <row r="674" spans="2:8" s="246" customFormat="1" ht="46.8">
      <c r="B674" s="805"/>
      <c r="C674" s="286" t="s">
        <v>737</v>
      </c>
      <c r="D674" s="91" t="s">
        <v>9</v>
      </c>
      <c r="E674" s="62">
        <v>1</v>
      </c>
      <c r="F674" s="657"/>
      <c r="G674" s="816">
        <f>E674*F674</f>
        <v>0</v>
      </c>
      <c r="H674" s="580"/>
    </row>
    <row r="675" spans="2:8" s="246" customFormat="1">
      <c r="B675" s="805"/>
      <c r="C675" s="286"/>
      <c r="D675" s="91"/>
      <c r="E675" s="62"/>
      <c r="F675" s="664"/>
      <c r="G675" s="816"/>
      <c r="H675" s="580"/>
    </row>
    <row r="676" spans="2:8" s="247" customFormat="1">
      <c r="B676" s="806"/>
      <c r="C676" s="716" t="s">
        <v>738</v>
      </c>
      <c r="D676" s="58"/>
      <c r="E676" s="63"/>
      <c r="F676" s="671"/>
      <c r="G676" s="817"/>
      <c r="H676" s="581"/>
    </row>
    <row r="677" spans="2:8" s="246" customFormat="1">
      <c r="B677" s="805"/>
      <c r="C677" s="286"/>
      <c r="D677" s="91"/>
      <c r="E677" s="62"/>
      <c r="F677" s="664"/>
      <c r="G677" s="816"/>
      <c r="H677" s="580"/>
    </row>
    <row r="678" spans="2:8" s="246" customFormat="1">
      <c r="B678" s="805"/>
      <c r="C678" s="286" t="s">
        <v>739</v>
      </c>
      <c r="D678" s="91" t="s">
        <v>9</v>
      </c>
      <c r="E678" s="62">
        <v>1</v>
      </c>
      <c r="F678" s="657"/>
      <c r="G678" s="816">
        <f>E678*F678</f>
        <v>0</v>
      </c>
      <c r="H678" s="580"/>
    </row>
    <row r="679" spans="2:8" s="246" customFormat="1">
      <c r="B679" s="805"/>
      <c r="C679" s="286"/>
      <c r="D679" s="91"/>
      <c r="E679" s="62"/>
      <c r="F679" s="657"/>
      <c r="G679" s="816"/>
      <c r="H679" s="580"/>
    </row>
    <row r="680" spans="2:8" s="246" customFormat="1">
      <c r="B680" s="805"/>
      <c r="C680" s="286" t="s">
        <v>740</v>
      </c>
      <c r="D680" s="91" t="s">
        <v>9</v>
      </c>
      <c r="E680" s="62">
        <v>1</v>
      </c>
      <c r="F680" s="657"/>
      <c r="G680" s="816">
        <f>E680*F680</f>
        <v>0</v>
      </c>
      <c r="H680" s="580"/>
    </row>
    <row r="681" spans="2:8" s="246" customFormat="1">
      <c r="B681" s="805"/>
      <c r="C681" s="286"/>
      <c r="D681" s="91"/>
      <c r="E681" s="62"/>
      <c r="F681" s="657"/>
      <c r="G681" s="816"/>
      <c r="H681" s="580"/>
    </row>
    <row r="682" spans="2:8" s="246" customFormat="1" ht="46.8">
      <c r="B682" s="805"/>
      <c r="C682" s="286" t="s">
        <v>741</v>
      </c>
      <c r="D682" s="91" t="s">
        <v>9</v>
      </c>
      <c r="E682" s="62">
        <v>1</v>
      </c>
      <c r="F682" s="657"/>
      <c r="G682" s="816">
        <f>E682*F682</f>
        <v>0</v>
      </c>
      <c r="H682" s="580"/>
    </row>
    <row r="683" spans="2:8" s="246" customFormat="1">
      <c r="B683" s="805"/>
      <c r="C683" s="286"/>
      <c r="D683" s="91"/>
      <c r="E683" s="62"/>
      <c r="F683" s="657"/>
      <c r="G683" s="816"/>
      <c r="H683" s="580"/>
    </row>
    <row r="684" spans="2:8" s="246" customFormat="1" ht="46.8">
      <c r="B684" s="805"/>
      <c r="C684" s="286" t="s">
        <v>742</v>
      </c>
      <c r="D684" s="91" t="s">
        <v>9</v>
      </c>
      <c r="E684" s="62">
        <v>1</v>
      </c>
      <c r="F684" s="657"/>
      <c r="G684" s="816">
        <f>E684*F684</f>
        <v>0</v>
      </c>
      <c r="H684" s="580"/>
    </row>
    <row r="685" spans="2:8" s="246" customFormat="1">
      <c r="B685" s="805"/>
      <c r="C685" s="286"/>
      <c r="D685" s="91"/>
      <c r="E685" s="62"/>
      <c r="F685" s="664"/>
      <c r="G685" s="816"/>
      <c r="H685" s="580"/>
    </row>
    <row r="686" spans="2:8" s="247" customFormat="1">
      <c r="B686" s="806"/>
      <c r="C686" s="716" t="s">
        <v>743</v>
      </c>
      <c r="D686" s="58"/>
      <c r="E686" s="63"/>
      <c r="F686" s="671"/>
      <c r="G686" s="817"/>
      <c r="H686" s="581"/>
    </row>
    <row r="687" spans="2:8" s="246" customFormat="1">
      <c r="B687" s="805"/>
      <c r="C687" s="286"/>
      <c r="D687" s="91"/>
      <c r="E687" s="62"/>
      <c r="F687" s="664"/>
      <c r="G687" s="816"/>
      <c r="H687" s="580"/>
    </row>
    <row r="688" spans="2:8" s="246" customFormat="1">
      <c r="B688" s="805"/>
      <c r="C688" s="286" t="s">
        <v>744</v>
      </c>
      <c r="D688" s="91" t="s">
        <v>477</v>
      </c>
      <c r="E688" s="62"/>
      <c r="F688" s="657"/>
      <c r="G688" s="816"/>
      <c r="H688" s="580"/>
    </row>
    <row r="689" spans="2:8" s="246" customFormat="1">
      <c r="B689" s="805"/>
      <c r="C689" s="286"/>
      <c r="D689" s="91"/>
      <c r="E689" s="62"/>
      <c r="F689" s="657"/>
      <c r="G689" s="816"/>
      <c r="H689" s="580"/>
    </row>
    <row r="690" spans="2:8" s="246" customFormat="1" ht="117">
      <c r="B690" s="805"/>
      <c r="C690" s="286" t="s">
        <v>745</v>
      </c>
      <c r="D690" s="91" t="s">
        <v>9</v>
      </c>
      <c r="E690" s="62">
        <v>1</v>
      </c>
      <c r="F690" s="657"/>
      <c r="G690" s="816">
        <f>E690*F690</f>
        <v>0</v>
      </c>
      <c r="H690" s="580"/>
    </row>
    <row r="691" spans="2:8" s="246" customFormat="1">
      <c r="B691" s="805"/>
      <c r="C691" s="286"/>
      <c r="D691" s="91"/>
      <c r="E691" s="62"/>
      <c r="F691" s="664"/>
      <c r="G691" s="816"/>
      <c r="H691" s="580"/>
    </row>
    <row r="692" spans="2:8" s="247" customFormat="1">
      <c r="B692" s="806"/>
      <c r="C692" s="716" t="s">
        <v>746</v>
      </c>
      <c r="D692" s="58"/>
      <c r="E692" s="63"/>
      <c r="F692" s="671"/>
      <c r="G692" s="817"/>
      <c r="H692" s="581"/>
    </row>
    <row r="693" spans="2:8" s="246" customFormat="1">
      <c r="B693" s="805"/>
      <c r="C693" s="286"/>
      <c r="D693" s="91"/>
      <c r="E693" s="62"/>
      <c r="F693" s="664"/>
      <c r="G693" s="816"/>
      <c r="H693" s="580"/>
    </row>
    <row r="694" spans="2:8" s="246" customFormat="1" ht="46.8">
      <c r="B694" s="805"/>
      <c r="C694" s="286" t="s">
        <v>747</v>
      </c>
      <c r="D694" s="91" t="s">
        <v>9</v>
      </c>
      <c r="E694" s="62">
        <v>1</v>
      </c>
      <c r="F694" s="657"/>
      <c r="G694" s="816">
        <f>E694*F694</f>
        <v>0</v>
      </c>
      <c r="H694" s="580"/>
    </row>
    <row r="695" spans="2:8" s="246" customFormat="1">
      <c r="B695" s="805"/>
      <c r="C695" s="286"/>
      <c r="D695" s="91"/>
      <c r="E695" s="62"/>
      <c r="F695" s="657"/>
      <c r="G695" s="816"/>
      <c r="H695" s="580"/>
    </row>
    <row r="696" spans="2:8" s="246" customFormat="1">
      <c r="B696" s="805"/>
      <c r="C696" s="286" t="s">
        <v>748</v>
      </c>
      <c r="D696" s="91" t="s">
        <v>477</v>
      </c>
      <c r="E696" s="62"/>
      <c r="F696" s="657"/>
      <c r="G696" s="816"/>
      <c r="H696" s="580"/>
    </row>
    <row r="697" spans="2:8" s="246" customFormat="1">
      <c r="B697" s="805"/>
      <c r="C697" s="286"/>
      <c r="D697" s="91"/>
      <c r="E697" s="62"/>
      <c r="F697" s="657"/>
      <c r="G697" s="816"/>
      <c r="H697" s="580"/>
    </row>
    <row r="698" spans="2:8" s="246" customFormat="1">
      <c r="B698" s="805"/>
      <c r="C698" s="286" t="s">
        <v>749</v>
      </c>
      <c r="D698" s="91" t="s">
        <v>9</v>
      </c>
      <c r="E698" s="62">
        <v>1</v>
      </c>
      <c r="F698" s="657"/>
      <c r="G698" s="816">
        <f>E698*F698</f>
        <v>0</v>
      </c>
      <c r="H698" s="580"/>
    </row>
    <row r="699" spans="2:8" s="246" customFormat="1">
      <c r="B699" s="805"/>
      <c r="C699" s="286"/>
      <c r="D699" s="91"/>
      <c r="E699" s="62"/>
      <c r="F699" s="664"/>
      <c r="G699" s="816"/>
      <c r="H699" s="580"/>
    </row>
    <row r="700" spans="2:8" s="247" customFormat="1">
      <c r="B700" s="806"/>
      <c r="C700" s="716" t="s">
        <v>750</v>
      </c>
      <c r="D700" s="58"/>
      <c r="E700" s="63"/>
      <c r="F700" s="671"/>
      <c r="G700" s="817"/>
      <c r="H700" s="581"/>
    </row>
    <row r="701" spans="2:8" s="246" customFormat="1">
      <c r="B701" s="805"/>
      <c r="C701" s="286"/>
      <c r="D701" s="91"/>
      <c r="E701" s="62"/>
      <c r="F701" s="664"/>
      <c r="G701" s="816"/>
      <c r="H701" s="580"/>
    </row>
    <row r="702" spans="2:8" s="246" customFormat="1" ht="46.8">
      <c r="B702" s="805"/>
      <c r="C702" s="286" t="s">
        <v>751</v>
      </c>
      <c r="D702" s="91" t="s">
        <v>9</v>
      </c>
      <c r="E702" s="62">
        <v>1</v>
      </c>
      <c r="F702" s="657"/>
      <c r="G702" s="816">
        <f>E702*F702</f>
        <v>0</v>
      </c>
      <c r="H702" s="580"/>
    </row>
    <row r="703" spans="2:8" s="246" customFormat="1">
      <c r="B703" s="805"/>
      <c r="C703" s="286"/>
      <c r="D703" s="91"/>
      <c r="E703" s="62"/>
      <c r="F703" s="657"/>
      <c r="G703" s="816"/>
      <c r="H703" s="580"/>
    </row>
    <row r="704" spans="2:8" s="246" customFormat="1" ht="46.8">
      <c r="B704" s="805"/>
      <c r="C704" s="286" t="s">
        <v>752</v>
      </c>
      <c r="D704" s="91" t="s">
        <v>9</v>
      </c>
      <c r="E704" s="62">
        <v>1</v>
      </c>
      <c r="F704" s="657"/>
      <c r="G704" s="816">
        <f>E704*F704</f>
        <v>0</v>
      </c>
      <c r="H704" s="580"/>
    </row>
    <row r="705" spans="2:8" s="246" customFormat="1">
      <c r="B705" s="805"/>
      <c r="C705" s="286"/>
      <c r="D705" s="91"/>
      <c r="E705" s="62"/>
      <c r="F705" s="657"/>
      <c r="G705" s="816"/>
      <c r="H705" s="580"/>
    </row>
    <row r="706" spans="2:8" s="246" customFormat="1" ht="46.8">
      <c r="B706" s="805"/>
      <c r="C706" s="286" t="s">
        <v>753</v>
      </c>
      <c r="D706" s="91" t="s">
        <v>9</v>
      </c>
      <c r="E706" s="62">
        <v>1</v>
      </c>
      <c r="F706" s="657"/>
      <c r="G706" s="816">
        <f>E706*F706</f>
        <v>0</v>
      </c>
      <c r="H706" s="580"/>
    </row>
    <row r="707" spans="2:8" s="246" customFormat="1">
      <c r="B707" s="805"/>
      <c r="C707" s="286"/>
      <c r="D707" s="91"/>
      <c r="E707" s="62"/>
      <c r="F707" s="657"/>
      <c r="G707" s="816"/>
      <c r="H707" s="580"/>
    </row>
    <row r="708" spans="2:8" s="246" customFormat="1" ht="46.8">
      <c r="B708" s="805"/>
      <c r="C708" s="286" t="s">
        <v>754</v>
      </c>
      <c r="D708" s="91" t="s">
        <v>9</v>
      </c>
      <c r="E708" s="62">
        <v>1</v>
      </c>
      <c r="F708" s="657"/>
      <c r="G708" s="816">
        <f>E708*F708</f>
        <v>0</v>
      </c>
      <c r="H708" s="580"/>
    </row>
    <row r="709" spans="2:8" s="246" customFormat="1">
      <c r="B709" s="805"/>
      <c r="C709" s="286"/>
      <c r="D709" s="91"/>
      <c r="E709" s="62"/>
      <c r="F709" s="657"/>
      <c r="G709" s="816"/>
      <c r="H709" s="580"/>
    </row>
    <row r="710" spans="2:8" s="246" customFormat="1">
      <c r="B710" s="805"/>
      <c r="C710" s="286" t="s">
        <v>755</v>
      </c>
      <c r="D710" s="91" t="s">
        <v>477</v>
      </c>
      <c r="E710" s="62"/>
      <c r="F710" s="657"/>
      <c r="G710" s="816"/>
      <c r="H710" s="580"/>
    </row>
    <row r="711" spans="2:8" s="246" customFormat="1">
      <c r="B711" s="805"/>
      <c r="C711" s="286"/>
      <c r="D711" s="91"/>
      <c r="E711" s="62"/>
      <c r="F711" s="657"/>
      <c r="G711" s="816"/>
      <c r="H711" s="580"/>
    </row>
    <row r="712" spans="2:8" s="246" customFormat="1">
      <c r="B712" s="805"/>
      <c r="C712" s="62" t="s">
        <v>756</v>
      </c>
      <c r="D712" s="91" t="s">
        <v>477</v>
      </c>
      <c r="E712" s="62"/>
      <c r="F712" s="657"/>
      <c r="G712" s="816"/>
      <c r="H712" s="580"/>
    </row>
    <row r="713" spans="2:8" s="246" customFormat="1">
      <c r="B713" s="805"/>
      <c r="C713" s="286"/>
      <c r="D713" s="91"/>
      <c r="E713" s="62"/>
      <c r="F713" s="657"/>
      <c r="G713" s="816"/>
      <c r="H713" s="580"/>
    </row>
    <row r="714" spans="2:8" s="246" customFormat="1" ht="166.2" customHeight="1">
      <c r="B714" s="805"/>
      <c r="C714" s="286" t="s">
        <v>757</v>
      </c>
      <c r="D714" s="91" t="s">
        <v>9</v>
      </c>
      <c r="E714" s="62">
        <v>1</v>
      </c>
      <c r="F714" s="657"/>
      <c r="G714" s="816">
        <f>E714*F714</f>
        <v>0</v>
      </c>
      <c r="H714" s="580"/>
    </row>
    <row r="715" spans="2:8" s="246" customFormat="1">
      <c r="B715" s="805"/>
      <c r="C715" s="286"/>
      <c r="D715" s="91"/>
      <c r="E715" s="62"/>
      <c r="F715" s="664"/>
      <c r="G715" s="816"/>
      <c r="H715" s="580"/>
    </row>
    <row r="716" spans="2:8" s="246" customFormat="1">
      <c r="B716" s="805"/>
      <c r="C716" s="286" t="s">
        <v>758</v>
      </c>
      <c r="D716" s="91" t="s">
        <v>477</v>
      </c>
      <c r="E716" s="62"/>
      <c r="F716" s="657"/>
      <c r="G716" s="816"/>
      <c r="H716" s="580"/>
    </row>
    <row r="717" spans="2:8" s="246" customFormat="1">
      <c r="B717" s="805"/>
      <c r="C717" s="286"/>
      <c r="D717" s="91"/>
      <c r="E717" s="62"/>
      <c r="F717" s="657"/>
      <c r="G717" s="816"/>
      <c r="H717" s="580"/>
    </row>
    <row r="718" spans="2:8" s="246" customFormat="1" ht="93.6">
      <c r="B718" s="805"/>
      <c r="C718" s="286" t="s">
        <v>759</v>
      </c>
      <c r="D718" s="91" t="s">
        <v>477</v>
      </c>
      <c r="E718" s="62"/>
      <c r="F718" s="657"/>
      <c r="G718" s="816"/>
      <c r="H718" s="580"/>
    </row>
    <row r="719" spans="2:8" s="246" customFormat="1">
      <c r="B719" s="805"/>
      <c r="C719" s="286"/>
      <c r="D719" s="91"/>
      <c r="E719" s="62"/>
      <c r="F719" s="657"/>
      <c r="G719" s="816"/>
      <c r="H719" s="580"/>
    </row>
    <row r="720" spans="2:8" s="246" customFormat="1" ht="70.2">
      <c r="B720" s="805"/>
      <c r="C720" s="286" t="s">
        <v>760</v>
      </c>
      <c r="D720" s="91" t="s">
        <v>477</v>
      </c>
      <c r="E720" s="62"/>
      <c r="F720" s="657"/>
      <c r="G720" s="816"/>
      <c r="H720" s="580"/>
    </row>
    <row r="721" spans="2:8" s="246" customFormat="1">
      <c r="B721" s="805"/>
      <c r="C721" s="286"/>
      <c r="D721" s="91"/>
      <c r="E721" s="62"/>
      <c r="F721" s="657"/>
      <c r="G721" s="816"/>
      <c r="H721" s="580"/>
    </row>
    <row r="722" spans="2:8" s="246" customFormat="1" ht="93.6">
      <c r="B722" s="805"/>
      <c r="C722" s="286" t="s">
        <v>761</v>
      </c>
      <c r="D722" s="91" t="s">
        <v>9</v>
      </c>
      <c r="E722" s="62">
        <v>1</v>
      </c>
      <c r="F722" s="657"/>
      <c r="G722" s="816">
        <f>E722*F722</f>
        <v>0</v>
      </c>
      <c r="H722" s="580"/>
    </row>
    <row r="723" spans="2:8" s="246" customFormat="1">
      <c r="B723" s="805"/>
      <c r="C723" s="286"/>
      <c r="D723" s="91"/>
      <c r="E723" s="62"/>
      <c r="F723" s="657"/>
      <c r="G723" s="816"/>
      <c r="H723" s="580"/>
    </row>
    <row r="724" spans="2:8" s="246" customFormat="1" ht="46.8">
      <c r="B724" s="805"/>
      <c r="C724" s="286" t="s">
        <v>762</v>
      </c>
      <c r="D724" s="91" t="s">
        <v>9</v>
      </c>
      <c r="E724" s="62">
        <v>1</v>
      </c>
      <c r="F724" s="657"/>
      <c r="G724" s="816">
        <f>E724*F724</f>
        <v>0</v>
      </c>
      <c r="H724" s="580"/>
    </row>
    <row r="725" spans="2:8" s="246" customFormat="1">
      <c r="B725" s="805"/>
      <c r="C725" s="286"/>
      <c r="D725" s="91"/>
      <c r="E725" s="62"/>
      <c r="F725" s="657"/>
      <c r="G725" s="816"/>
      <c r="H725" s="580"/>
    </row>
    <row r="726" spans="2:8" s="246" customFormat="1">
      <c r="B726" s="805"/>
      <c r="C726" s="62" t="s">
        <v>763</v>
      </c>
      <c r="D726" s="91" t="s">
        <v>9</v>
      </c>
      <c r="E726" s="62">
        <v>1</v>
      </c>
      <c r="F726" s="657"/>
      <c r="G726" s="816">
        <f>E726*F726</f>
        <v>0</v>
      </c>
      <c r="H726" s="580"/>
    </row>
    <row r="727" spans="2:8" s="246" customFormat="1">
      <c r="B727" s="805"/>
      <c r="C727" s="286"/>
      <c r="D727" s="91"/>
      <c r="E727" s="62"/>
      <c r="F727" s="657"/>
      <c r="G727" s="816"/>
      <c r="H727" s="580"/>
    </row>
    <row r="728" spans="2:8" s="246" customFormat="1" ht="46.8">
      <c r="B728" s="805"/>
      <c r="C728" s="286" t="s">
        <v>764</v>
      </c>
      <c r="D728" s="91" t="s">
        <v>9</v>
      </c>
      <c r="E728" s="62">
        <v>1</v>
      </c>
      <c r="F728" s="657"/>
      <c r="G728" s="816">
        <f>E728*F728</f>
        <v>0</v>
      </c>
      <c r="H728" s="580"/>
    </row>
    <row r="729" spans="2:8" s="246" customFormat="1">
      <c r="B729" s="805"/>
      <c r="C729" s="286"/>
      <c r="D729" s="91"/>
      <c r="E729" s="62"/>
      <c r="F729" s="657"/>
      <c r="G729" s="816"/>
      <c r="H729" s="580"/>
    </row>
    <row r="730" spans="2:8" s="246" customFormat="1" ht="46.8">
      <c r="B730" s="805"/>
      <c r="C730" s="286" t="s">
        <v>765</v>
      </c>
      <c r="D730" s="91" t="s">
        <v>9</v>
      </c>
      <c r="E730" s="62">
        <v>1</v>
      </c>
      <c r="F730" s="657"/>
      <c r="G730" s="816">
        <f>E730*F730</f>
        <v>0</v>
      </c>
      <c r="H730" s="580"/>
    </row>
    <row r="731" spans="2:8" s="246" customFormat="1">
      <c r="B731" s="805"/>
      <c r="C731" s="286"/>
      <c r="D731" s="91"/>
      <c r="E731" s="62"/>
      <c r="F731" s="657"/>
      <c r="G731" s="816"/>
      <c r="H731" s="580"/>
    </row>
    <row r="732" spans="2:8" s="246" customFormat="1" ht="46.8">
      <c r="B732" s="805"/>
      <c r="C732" s="286" t="s">
        <v>766</v>
      </c>
      <c r="D732" s="91" t="s">
        <v>9</v>
      </c>
      <c r="E732" s="62">
        <v>1</v>
      </c>
      <c r="F732" s="657"/>
      <c r="G732" s="816">
        <f>E732*F732</f>
        <v>0</v>
      </c>
      <c r="H732" s="580"/>
    </row>
    <row r="733" spans="2:8" s="246" customFormat="1">
      <c r="B733" s="805"/>
      <c r="C733" s="286"/>
      <c r="D733" s="91"/>
      <c r="E733" s="62"/>
      <c r="F733" s="664"/>
      <c r="G733" s="816"/>
      <c r="H733" s="580"/>
    </row>
    <row r="734" spans="2:8" s="247" customFormat="1">
      <c r="B734" s="806"/>
      <c r="C734" s="716" t="s">
        <v>767</v>
      </c>
      <c r="D734" s="58"/>
      <c r="E734" s="63"/>
      <c r="F734" s="671"/>
      <c r="G734" s="817"/>
      <c r="H734" s="581"/>
    </row>
    <row r="735" spans="2:8" s="246" customFormat="1">
      <c r="B735" s="805"/>
      <c r="C735" s="286"/>
      <c r="D735" s="91"/>
      <c r="E735" s="62"/>
      <c r="F735" s="664"/>
      <c r="G735" s="816"/>
      <c r="H735" s="580"/>
    </row>
    <row r="736" spans="2:8" s="246" customFormat="1" ht="95.4" customHeight="1">
      <c r="B736" s="805"/>
      <c r="C736" s="286" t="s">
        <v>768</v>
      </c>
      <c r="D736" s="91" t="s">
        <v>477</v>
      </c>
      <c r="E736" s="62"/>
      <c r="F736" s="657"/>
      <c r="G736" s="816"/>
      <c r="H736" s="580"/>
    </row>
    <row r="737" spans="2:8" s="246" customFormat="1">
      <c r="B737" s="805"/>
      <c r="C737" s="286"/>
      <c r="D737" s="91"/>
      <c r="E737" s="62"/>
      <c r="F737" s="657"/>
      <c r="G737" s="816"/>
      <c r="H737" s="580"/>
    </row>
    <row r="738" spans="2:8" s="246" customFormat="1" ht="94.8" customHeight="1">
      <c r="B738" s="805"/>
      <c r="C738" s="286" t="s">
        <v>769</v>
      </c>
      <c r="D738" s="91" t="s">
        <v>477</v>
      </c>
      <c r="E738" s="62"/>
      <c r="F738" s="657"/>
      <c r="G738" s="816"/>
      <c r="H738" s="580"/>
    </row>
    <row r="739" spans="2:8" s="246" customFormat="1">
      <c r="B739" s="805"/>
      <c r="C739" s="286"/>
      <c r="D739" s="91"/>
      <c r="E739" s="62"/>
      <c r="F739" s="657"/>
      <c r="G739" s="816"/>
      <c r="H739" s="580"/>
    </row>
    <row r="740" spans="2:8" s="246" customFormat="1" ht="73.8" customHeight="1">
      <c r="B740" s="805"/>
      <c r="C740" s="286" t="s">
        <v>770</v>
      </c>
      <c r="D740" s="91" t="s">
        <v>9</v>
      </c>
      <c r="E740" s="62">
        <v>1</v>
      </c>
      <c r="F740" s="657"/>
      <c r="G740" s="816">
        <f>E740*F740</f>
        <v>0</v>
      </c>
      <c r="H740" s="580"/>
    </row>
    <row r="741" spans="2:8" s="246" customFormat="1">
      <c r="B741" s="805"/>
      <c r="C741" s="286"/>
      <c r="D741" s="91"/>
      <c r="E741" s="62"/>
      <c r="F741" s="657"/>
      <c r="G741" s="816"/>
      <c r="H741" s="580"/>
    </row>
    <row r="742" spans="2:8" s="246" customFormat="1" ht="93" customHeight="1">
      <c r="B742" s="805"/>
      <c r="C742" s="286" t="s">
        <v>771</v>
      </c>
      <c r="D742" s="91" t="s">
        <v>9</v>
      </c>
      <c r="E742" s="62">
        <v>1</v>
      </c>
      <c r="F742" s="657"/>
      <c r="G742" s="816">
        <f>E742*F742</f>
        <v>0</v>
      </c>
      <c r="H742" s="580"/>
    </row>
    <row r="743" spans="2:8" s="246" customFormat="1">
      <c r="B743" s="805"/>
      <c r="C743" s="286"/>
      <c r="D743" s="91"/>
      <c r="E743" s="62"/>
      <c r="F743" s="664"/>
      <c r="G743" s="816"/>
      <c r="H743" s="580"/>
    </row>
    <row r="744" spans="2:8" s="246" customFormat="1" ht="140.4">
      <c r="B744" s="805"/>
      <c r="C744" s="286" t="s">
        <v>772</v>
      </c>
      <c r="D744" s="91" t="s">
        <v>9</v>
      </c>
      <c r="E744" s="62">
        <v>1</v>
      </c>
      <c r="F744" s="657"/>
      <c r="G744" s="816">
        <f>E744*F744</f>
        <v>0</v>
      </c>
      <c r="H744" s="580"/>
    </row>
    <row r="745" spans="2:8" s="246" customFormat="1">
      <c r="B745" s="805"/>
      <c r="C745" s="286"/>
      <c r="D745" s="91"/>
      <c r="E745" s="62"/>
      <c r="F745" s="657"/>
      <c r="G745" s="816"/>
      <c r="H745" s="580"/>
    </row>
    <row r="746" spans="2:8" s="246" customFormat="1" ht="186" customHeight="1">
      <c r="B746" s="805"/>
      <c r="C746" s="286" t="s">
        <v>773</v>
      </c>
      <c r="D746" s="91" t="s">
        <v>9</v>
      </c>
      <c r="E746" s="62">
        <v>1</v>
      </c>
      <c r="F746" s="657"/>
      <c r="G746" s="816">
        <f>E746*F746</f>
        <v>0</v>
      </c>
      <c r="H746" s="580"/>
    </row>
    <row r="747" spans="2:8" s="246" customFormat="1">
      <c r="B747" s="805"/>
      <c r="C747" s="286"/>
      <c r="D747" s="91"/>
      <c r="E747" s="62"/>
      <c r="F747" s="657"/>
      <c r="G747" s="816"/>
      <c r="H747" s="580"/>
    </row>
    <row r="748" spans="2:8" s="246" customFormat="1" ht="140.4">
      <c r="B748" s="805"/>
      <c r="C748" s="286" t="s">
        <v>774</v>
      </c>
      <c r="D748" s="91" t="s">
        <v>9</v>
      </c>
      <c r="E748" s="62">
        <v>1</v>
      </c>
      <c r="F748" s="657"/>
      <c r="G748" s="816">
        <f>E748*F748</f>
        <v>0</v>
      </c>
      <c r="H748" s="580"/>
    </row>
    <row r="749" spans="2:8" s="246" customFormat="1">
      <c r="B749" s="805"/>
      <c r="C749" s="286"/>
      <c r="D749" s="91"/>
      <c r="E749" s="62"/>
      <c r="F749" s="657"/>
      <c r="G749" s="816"/>
      <c r="H749" s="580"/>
    </row>
    <row r="750" spans="2:8" s="246" customFormat="1" ht="117">
      <c r="B750" s="805"/>
      <c r="C750" s="286" t="s">
        <v>775</v>
      </c>
      <c r="D750" s="91" t="s">
        <v>9</v>
      </c>
      <c r="E750" s="62">
        <v>1</v>
      </c>
      <c r="F750" s="657"/>
      <c r="G750" s="816">
        <f>E750*F750</f>
        <v>0</v>
      </c>
      <c r="H750" s="580"/>
    </row>
    <row r="751" spans="2:8" s="246" customFormat="1">
      <c r="B751" s="805"/>
      <c r="C751" s="286"/>
      <c r="D751" s="91"/>
      <c r="E751" s="62"/>
      <c r="F751" s="657"/>
      <c r="G751" s="816"/>
      <c r="H751" s="580"/>
    </row>
    <row r="752" spans="2:8" s="246" customFormat="1">
      <c r="B752" s="805"/>
      <c r="C752" s="286" t="s">
        <v>776</v>
      </c>
      <c r="D752" s="91" t="s">
        <v>477</v>
      </c>
      <c r="E752" s="62"/>
      <c r="F752" s="657"/>
      <c r="G752" s="816"/>
      <c r="H752" s="580"/>
    </row>
    <row r="753" spans="2:8" s="246" customFormat="1">
      <c r="B753" s="805"/>
      <c r="C753" s="286"/>
      <c r="D753" s="91"/>
      <c r="E753" s="62"/>
      <c r="F753" s="664"/>
      <c r="G753" s="816"/>
      <c r="H753" s="580"/>
    </row>
    <row r="754" spans="2:8" s="246" customFormat="1" ht="188.4" customHeight="1">
      <c r="B754" s="805"/>
      <c r="C754" s="286" t="s">
        <v>777</v>
      </c>
      <c r="D754" s="91" t="s">
        <v>477</v>
      </c>
      <c r="E754" s="62"/>
      <c r="F754" s="664"/>
      <c r="G754" s="816"/>
      <c r="H754" s="580"/>
    </row>
    <row r="755" spans="2:8" s="246" customFormat="1">
      <c r="B755" s="805"/>
      <c r="C755" s="286"/>
      <c r="D755" s="91"/>
      <c r="E755" s="62"/>
      <c r="F755" s="664"/>
      <c r="G755" s="816"/>
      <c r="H755" s="580"/>
    </row>
    <row r="756" spans="2:8" s="246" customFormat="1" ht="210.6">
      <c r="B756" s="805"/>
      <c r="C756" s="286" t="s">
        <v>778</v>
      </c>
      <c r="D756" s="91" t="s">
        <v>477</v>
      </c>
      <c r="E756" s="62"/>
      <c r="F756" s="664"/>
      <c r="G756" s="816"/>
      <c r="H756" s="580"/>
    </row>
    <row r="757" spans="2:8" s="246" customFormat="1">
      <c r="B757" s="805"/>
      <c r="C757" s="286"/>
      <c r="D757" s="91"/>
      <c r="E757" s="62"/>
      <c r="F757" s="664"/>
      <c r="G757" s="816"/>
      <c r="H757" s="580"/>
    </row>
    <row r="758" spans="2:8" s="246" customFormat="1" ht="140.4">
      <c r="B758" s="805"/>
      <c r="C758" s="286" t="s">
        <v>779</v>
      </c>
      <c r="D758" s="91" t="s">
        <v>477</v>
      </c>
      <c r="E758" s="62"/>
      <c r="F758" s="664"/>
      <c r="G758" s="816"/>
      <c r="H758" s="580"/>
    </row>
    <row r="759" spans="2:8" s="246" customFormat="1">
      <c r="B759" s="805"/>
      <c r="C759" s="286"/>
      <c r="D759" s="91"/>
      <c r="E759" s="62"/>
      <c r="F759" s="664"/>
      <c r="G759" s="816"/>
      <c r="H759" s="580"/>
    </row>
    <row r="760" spans="2:8" s="246" customFormat="1">
      <c r="B760" s="805"/>
      <c r="C760" s="286" t="s">
        <v>489</v>
      </c>
      <c r="D760" s="91" t="s">
        <v>9</v>
      </c>
      <c r="E760" s="62">
        <v>1</v>
      </c>
      <c r="F760" s="657"/>
      <c r="G760" s="816">
        <f>E760*F760</f>
        <v>0</v>
      </c>
      <c r="H760" s="580"/>
    </row>
    <row r="761" spans="2:8" s="246" customFormat="1">
      <c r="B761" s="805"/>
      <c r="C761" s="286"/>
      <c r="D761" s="91"/>
      <c r="E761" s="62"/>
      <c r="F761" s="657"/>
      <c r="G761" s="816"/>
      <c r="H761" s="580"/>
    </row>
    <row r="762" spans="2:8" s="246" customFormat="1" ht="46.8">
      <c r="B762" s="805"/>
      <c r="C762" s="286" t="s">
        <v>780</v>
      </c>
      <c r="D762" s="91" t="s">
        <v>9</v>
      </c>
      <c r="E762" s="62">
        <v>1</v>
      </c>
      <c r="F762" s="657"/>
      <c r="G762" s="816">
        <f>E762*F762</f>
        <v>0</v>
      </c>
      <c r="H762" s="580"/>
    </row>
    <row r="763" spans="2:8" s="246" customFormat="1">
      <c r="B763" s="805"/>
      <c r="C763" s="286"/>
      <c r="D763" s="91"/>
      <c r="E763" s="62"/>
      <c r="F763" s="657"/>
      <c r="G763" s="816"/>
      <c r="H763" s="580"/>
    </row>
    <row r="764" spans="2:8" s="246" customFormat="1" ht="93.6">
      <c r="B764" s="805"/>
      <c r="C764" s="286" t="s">
        <v>781</v>
      </c>
      <c r="D764" s="91" t="s">
        <v>477</v>
      </c>
      <c r="E764" s="62"/>
      <c r="F764" s="657"/>
      <c r="G764" s="816"/>
      <c r="H764" s="580"/>
    </row>
    <row r="765" spans="2:8" s="246" customFormat="1">
      <c r="B765" s="805"/>
      <c r="C765" s="286"/>
      <c r="D765" s="91"/>
      <c r="E765" s="62"/>
      <c r="F765" s="657"/>
      <c r="G765" s="816"/>
      <c r="H765" s="580"/>
    </row>
    <row r="766" spans="2:8" s="246" customFormat="1" ht="93.6">
      <c r="B766" s="805"/>
      <c r="C766" s="286" t="s">
        <v>782</v>
      </c>
      <c r="D766" s="91" t="s">
        <v>9</v>
      </c>
      <c r="E766" s="62">
        <v>1</v>
      </c>
      <c r="F766" s="657"/>
      <c r="G766" s="816">
        <f>E766*F766</f>
        <v>0</v>
      </c>
      <c r="H766" s="580"/>
    </row>
    <row r="767" spans="2:8" s="246" customFormat="1">
      <c r="B767" s="805"/>
      <c r="C767" s="286"/>
      <c r="D767" s="91"/>
      <c r="E767" s="62"/>
      <c r="F767" s="657"/>
      <c r="G767" s="816"/>
      <c r="H767" s="580"/>
    </row>
    <row r="768" spans="2:8" s="246" customFormat="1" ht="142.19999999999999" customHeight="1">
      <c r="B768" s="805"/>
      <c r="C768" s="286" t="s">
        <v>783</v>
      </c>
      <c r="D768" s="91" t="s">
        <v>9</v>
      </c>
      <c r="E768" s="62">
        <v>1</v>
      </c>
      <c r="F768" s="657"/>
      <c r="G768" s="816">
        <f>E768*F768</f>
        <v>0</v>
      </c>
      <c r="H768" s="580"/>
    </row>
    <row r="769" spans="2:9" s="246" customFormat="1">
      <c r="B769" s="805"/>
      <c r="C769" s="286"/>
      <c r="D769" s="91"/>
      <c r="E769" s="62"/>
      <c r="F769" s="657"/>
      <c r="G769" s="816"/>
      <c r="H769" s="580"/>
    </row>
    <row r="770" spans="2:9" s="246" customFormat="1" ht="141" customHeight="1">
      <c r="B770" s="805"/>
      <c r="C770" s="286" t="s">
        <v>784</v>
      </c>
      <c r="D770" s="91" t="s">
        <v>9</v>
      </c>
      <c r="E770" s="62">
        <v>1</v>
      </c>
      <c r="F770" s="657"/>
      <c r="G770" s="816">
        <f>E770*F770</f>
        <v>0</v>
      </c>
      <c r="H770" s="580"/>
    </row>
    <row r="771" spans="2:9" s="246" customFormat="1">
      <c r="B771" s="805"/>
      <c r="C771" s="286"/>
      <c r="D771" s="91"/>
      <c r="E771" s="62"/>
      <c r="F771" s="664"/>
      <c r="G771" s="816"/>
      <c r="H771" s="580"/>
    </row>
    <row r="772" spans="2:9" s="246" customFormat="1" ht="140.4">
      <c r="B772" s="805"/>
      <c r="C772" s="286" t="s">
        <v>785</v>
      </c>
      <c r="D772" s="91" t="s">
        <v>9</v>
      </c>
      <c r="E772" s="62">
        <v>1</v>
      </c>
      <c r="F772" s="657"/>
      <c r="G772" s="816">
        <f>E772*F772</f>
        <v>0</v>
      </c>
      <c r="H772" s="580"/>
    </row>
    <row r="773" spans="2:9" s="246" customFormat="1">
      <c r="B773" s="805"/>
      <c r="C773" s="286"/>
      <c r="D773" s="91"/>
      <c r="E773" s="62"/>
      <c r="F773" s="657"/>
      <c r="G773" s="816"/>
      <c r="H773" s="580"/>
    </row>
    <row r="774" spans="2:9" s="247" customFormat="1">
      <c r="B774" s="806"/>
      <c r="C774" s="716" t="s">
        <v>786</v>
      </c>
      <c r="D774" s="58"/>
      <c r="E774" s="63"/>
      <c r="F774" s="671"/>
      <c r="G774" s="817"/>
      <c r="H774" s="581"/>
    </row>
    <row r="775" spans="2:9" s="246" customFormat="1">
      <c r="B775" s="805"/>
      <c r="C775" s="286"/>
      <c r="D775" s="91"/>
      <c r="E775" s="62"/>
      <c r="F775" s="664"/>
      <c r="G775" s="816"/>
      <c r="H775" s="580"/>
    </row>
    <row r="776" spans="2:9" s="246" customFormat="1" ht="46.8">
      <c r="B776" s="805"/>
      <c r="C776" s="286" t="s">
        <v>787</v>
      </c>
      <c r="D776" s="91"/>
      <c r="E776" s="62"/>
      <c r="F776" s="657"/>
      <c r="G776" s="816"/>
      <c r="H776" s="580"/>
    </row>
    <row r="777" spans="2:9" s="246" customFormat="1">
      <c r="B777" s="805"/>
      <c r="C777" s="732"/>
      <c r="D777" s="91"/>
      <c r="E777" s="92"/>
      <c r="F777" s="672"/>
      <c r="G777" s="825"/>
      <c r="H777" s="592"/>
    </row>
    <row r="778" spans="2:9">
      <c r="B778" s="103"/>
      <c r="C778" s="63" t="s">
        <v>77</v>
      </c>
      <c r="D778" s="62"/>
      <c r="E778" s="62"/>
      <c r="F778" s="657"/>
      <c r="G778" s="826">
        <f>SUM(G11:G777)</f>
        <v>0</v>
      </c>
      <c r="H778" s="593"/>
      <c r="I778" s="285"/>
    </row>
    <row r="779" spans="2:9">
      <c r="B779" s="103"/>
      <c r="C779" s="62"/>
      <c r="D779" s="63"/>
      <c r="E779" s="63"/>
      <c r="F779" s="658"/>
      <c r="G779" s="826"/>
      <c r="H779" s="89"/>
      <c r="I779" s="285"/>
    </row>
    <row r="780" spans="2:9" s="277" customFormat="1">
      <c r="B780" s="272"/>
      <c r="C780" s="733"/>
      <c r="D780" s="273"/>
      <c r="E780" s="273"/>
      <c r="F780" s="673"/>
      <c r="G780" s="827"/>
      <c r="H780" s="594"/>
      <c r="I780" s="285"/>
    </row>
    <row r="781" spans="2:9">
      <c r="B781" s="103"/>
      <c r="C781" s="62"/>
      <c r="D781" s="63"/>
      <c r="E781" s="63"/>
      <c r="F781" s="658"/>
      <c r="G781" s="826"/>
      <c r="H781" s="89"/>
      <c r="I781" s="285"/>
    </row>
    <row r="782" spans="2:9">
      <c r="B782" s="103"/>
      <c r="C782" s="63" t="s">
        <v>1442</v>
      </c>
      <c r="D782" s="63"/>
      <c r="E782" s="63"/>
      <c r="F782" s="658"/>
      <c r="G782" s="826"/>
      <c r="H782" s="89"/>
      <c r="I782" s="285"/>
    </row>
    <row r="783" spans="2:9">
      <c r="B783" s="57"/>
      <c r="C783" s="715"/>
      <c r="D783" s="63"/>
      <c r="E783" s="63"/>
      <c r="F783" s="658"/>
      <c r="G783" s="826"/>
      <c r="H783" s="89"/>
      <c r="I783" s="285"/>
    </row>
    <row r="784" spans="2:9">
      <c r="B784" s="103"/>
      <c r="C784" s="734" t="s">
        <v>1443</v>
      </c>
      <c r="D784" s="279"/>
      <c r="E784" s="279"/>
      <c r="F784" s="667"/>
      <c r="G784" s="821"/>
      <c r="H784" s="563"/>
    </row>
    <row r="785" spans="2:8">
      <c r="B785" s="103"/>
      <c r="C785" s="734"/>
      <c r="D785" s="279"/>
      <c r="E785" s="279"/>
      <c r="F785" s="667"/>
      <c r="G785" s="821"/>
      <c r="H785" s="563"/>
    </row>
    <row r="786" spans="2:8">
      <c r="B786" s="103"/>
      <c r="C786" s="734" t="s">
        <v>10</v>
      </c>
      <c r="D786" s="279"/>
      <c r="E786" s="279"/>
      <c r="F786" s="667"/>
      <c r="G786" s="821"/>
      <c r="H786" s="563"/>
    </row>
    <row r="787" spans="2:8">
      <c r="B787" s="103"/>
      <c r="C787" s="279"/>
      <c r="D787" s="279"/>
      <c r="E787" s="279"/>
      <c r="F787" s="667"/>
      <c r="G787" s="821"/>
      <c r="H787" s="563"/>
    </row>
    <row r="788" spans="2:8" s="285" customFormat="1">
      <c r="B788" s="57"/>
      <c r="C788" s="282" t="s">
        <v>141</v>
      </c>
      <c r="D788" s="282"/>
      <c r="E788" s="282"/>
      <c r="F788" s="674"/>
      <c r="G788" s="828"/>
      <c r="H788" s="595"/>
    </row>
    <row r="789" spans="2:8">
      <c r="B789" s="103"/>
      <c r="C789" s="279"/>
      <c r="D789" s="279"/>
      <c r="E789" s="279"/>
      <c r="F789" s="667"/>
      <c r="G789" s="821"/>
      <c r="H789" s="563"/>
    </row>
    <row r="790" spans="2:8" ht="46.8">
      <c r="B790" s="103"/>
      <c r="C790" s="286" t="s">
        <v>1035</v>
      </c>
      <c r="D790" s="286"/>
      <c r="E790" s="279"/>
      <c r="F790" s="667"/>
      <c r="G790" s="821"/>
      <c r="H790" s="563"/>
    </row>
    <row r="791" spans="2:8">
      <c r="B791" s="103"/>
      <c r="C791" s="62"/>
      <c r="D791" s="62"/>
      <c r="E791" s="279"/>
      <c r="F791" s="667"/>
      <c r="G791" s="821"/>
      <c r="H791" s="563"/>
    </row>
    <row r="792" spans="2:8">
      <c r="B792" s="103"/>
      <c r="C792" s="713" t="s">
        <v>1036</v>
      </c>
      <c r="D792" s="63" t="s">
        <v>8</v>
      </c>
      <c r="E792" s="279"/>
      <c r="F792" s="667"/>
      <c r="G792" s="821"/>
      <c r="H792" s="563"/>
    </row>
    <row r="793" spans="2:8">
      <c r="B793" s="103"/>
      <c r="C793" s="62"/>
      <c r="D793" s="62"/>
      <c r="E793" s="279"/>
      <c r="F793" s="667"/>
      <c r="G793" s="821"/>
      <c r="H793" s="563"/>
    </row>
    <row r="794" spans="2:8">
      <c r="B794" s="103"/>
      <c r="C794" s="714" t="s">
        <v>1037</v>
      </c>
      <c r="D794" s="63" t="s">
        <v>11</v>
      </c>
      <c r="E794" s="279"/>
      <c r="F794" s="667"/>
      <c r="G794" s="821"/>
      <c r="H794" s="563"/>
    </row>
    <row r="795" spans="2:8">
      <c r="B795" s="103"/>
      <c r="C795" s="62"/>
      <c r="D795" s="62"/>
      <c r="E795" s="279"/>
      <c r="F795" s="667"/>
      <c r="G795" s="821"/>
      <c r="H795" s="563"/>
    </row>
    <row r="796" spans="2:8" ht="46.8">
      <c r="B796" s="103"/>
      <c r="C796" s="286" t="s">
        <v>1038</v>
      </c>
      <c r="D796" s="286"/>
      <c r="E796" s="279"/>
      <c r="F796" s="667"/>
      <c r="G796" s="821"/>
      <c r="H796" s="563"/>
    </row>
    <row r="797" spans="2:8">
      <c r="B797" s="103"/>
      <c r="C797" s="62"/>
      <c r="D797" s="62"/>
      <c r="E797" s="279"/>
      <c r="F797" s="667"/>
      <c r="G797" s="821"/>
      <c r="H797" s="563"/>
    </row>
    <row r="798" spans="2:8">
      <c r="B798" s="103"/>
      <c r="C798" s="714" t="s">
        <v>1039</v>
      </c>
      <c r="D798" s="63" t="s">
        <v>11</v>
      </c>
      <c r="E798" s="279"/>
      <c r="F798" s="667"/>
      <c r="G798" s="821"/>
      <c r="H798" s="563"/>
    </row>
    <row r="799" spans="2:8">
      <c r="B799" s="103"/>
      <c r="C799" s="62"/>
      <c r="D799" s="62"/>
      <c r="E799" s="279"/>
      <c r="F799" s="667"/>
      <c r="G799" s="821"/>
      <c r="H799" s="563"/>
    </row>
    <row r="800" spans="2:8" ht="93.6">
      <c r="B800" s="103"/>
      <c r="C800" s="286" t="s">
        <v>1040</v>
      </c>
      <c r="D800" s="286"/>
      <c r="E800" s="279"/>
      <c r="F800" s="667"/>
      <c r="G800" s="821"/>
      <c r="H800" s="563"/>
    </row>
    <row r="801" spans="2:8">
      <c r="B801" s="103"/>
      <c r="C801" s="62"/>
      <c r="D801" s="62"/>
      <c r="E801" s="279"/>
      <c r="F801" s="667"/>
      <c r="G801" s="821"/>
      <c r="H801" s="563"/>
    </row>
    <row r="802" spans="2:8">
      <c r="B802" s="103"/>
      <c r="C802" s="714" t="s">
        <v>1041</v>
      </c>
      <c r="D802" s="63" t="s">
        <v>11</v>
      </c>
      <c r="E802" s="279"/>
      <c r="F802" s="667"/>
      <c r="G802" s="821"/>
      <c r="H802" s="563"/>
    </row>
    <row r="803" spans="2:8">
      <c r="B803" s="103"/>
      <c r="C803" s="62"/>
      <c r="D803" s="62"/>
      <c r="E803" s="279"/>
      <c r="F803" s="667"/>
      <c r="G803" s="821"/>
      <c r="H803" s="563"/>
    </row>
    <row r="804" spans="2:8" ht="70.2">
      <c r="B804" s="103"/>
      <c r="C804" s="286" t="s">
        <v>1042</v>
      </c>
      <c r="D804" s="286"/>
      <c r="E804" s="279"/>
      <c r="F804" s="667"/>
      <c r="G804" s="821"/>
      <c r="H804" s="563"/>
    </row>
    <row r="805" spans="2:8">
      <c r="B805" s="103"/>
      <c r="C805" s="62"/>
      <c r="D805" s="62"/>
      <c r="E805" s="279"/>
      <c r="F805" s="667"/>
      <c r="G805" s="821"/>
      <c r="H805" s="563"/>
    </row>
    <row r="806" spans="2:8">
      <c r="B806" s="103"/>
      <c r="C806" s="714" t="s">
        <v>1043</v>
      </c>
      <c r="D806" s="63" t="s">
        <v>11</v>
      </c>
      <c r="E806" s="279"/>
      <c r="F806" s="667"/>
      <c r="G806" s="821"/>
      <c r="H806" s="563"/>
    </row>
    <row r="807" spans="2:8">
      <c r="B807" s="103"/>
      <c r="C807" s="62"/>
      <c r="D807" s="62"/>
      <c r="E807" s="279"/>
      <c r="F807" s="667"/>
      <c r="G807" s="821"/>
      <c r="H807" s="563"/>
    </row>
    <row r="808" spans="2:8" ht="70.2">
      <c r="B808" s="103"/>
      <c r="C808" s="286" t="s">
        <v>1044</v>
      </c>
      <c r="D808" s="286"/>
      <c r="E808" s="279"/>
      <c r="F808" s="667"/>
      <c r="G808" s="821"/>
      <c r="H808" s="563"/>
    </row>
    <row r="809" spans="2:8">
      <c r="B809" s="103"/>
      <c r="C809" s="62"/>
      <c r="D809" s="62"/>
      <c r="E809" s="279"/>
      <c r="F809" s="667"/>
      <c r="G809" s="821"/>
      <c r="H809" s="563"/>
    </row>
    <row r="810" spans="2:8">
      <c r="B810" s="103"/>
      <c r="C810" s="714" t="s">
        <v>1045</v>
      </c>
      <c r="D810" s="63" t="s">
        <v>11</v>
      </c>
      <c r="E810" s="279"/>
      <c r="F810" s="667"/>
      <c r="G810" s="821"/>
      <c r="H810" s="563"/>
    </row>
    <row r="811" spans="2:8">
      <c r="B811" s="103"/>
      <c r="C811" s="62"/>
      <c r="D811" s="62"/>
      <c r="E811" s="279"/>
      <c r="F811" s="667"/>
      <c r="G811" s="821"/>
      <c r="H811" s="563"/>
    </row>
    <row r="812" spans="2:8" ht="93.6">
      <c r="B812" s="103"/>
      <c r="C812" s="286" t="s">
        <v>1046</v>
      </c>
      <c r="D812" s="286"/>
      <c r="E812" s="279"/>
      <c r="F812" s="667"/>
      <c r="G812" s="821"/>
      <c r="H812" s="563"/>
    </row>
    <row r="813" spans="2:8">
      <c r="B813" s="103"/>
      <c r="C813" s="279"/>
      <c r="D813" s="279"/>
      <c r="E813" s="279"/>
      <c r="F813" s="667"/>
      <c r="G813" s="821"/>
      <c r="H813" s="563"/>
    </row>
    <row r="814" spans="2:8">
      <c r="B814" s="103"/>
      <c r="C814" s="713" t="s">
        <v>12</v>
      </c>
      <c r="D814" s="63" t="s">
        <v>8</v>
      </c>
      <c r="E814" s="62"/>
      <c r="F814" s="657"/>
      <c r="G814" s="819"/>
      <c r="H814" s="579"/>
    </row>
    <row r="815" spans="2:8">
      <c r="B815" s="103"/>
      <c r="C815" s="62"/>
      <c r="D815" s="62"/>
      <c r="E815" s="62"/>
      <c r="F815" s="657"/>
      <c r="G815" s="819"/>
      <c r="H815" s="579"/>
    </row>
    <row r="816" spans="2:8">
      <c r="B816" s="103"/>
      <c r="C816" s="713" t="s">
        <v>13</v>
      </c>
      <c r="D816" s="63" t="s">
        <v>5</v>
      </c>
      <c r="E816" s="62"/>
      <c r="F816" s="657"/>
      <c r="G816" s="819"/>
      <c r="H816" s="579"/>
    </row>
    <row r="817" spans="2:8">
      <c r="B817" s="103"/>
      <c r="C817" s="62"/>
      <c r="D817" s="62"/>
      <c r="E817" s="62"/>
      <c r="F817" s="657"/>
      <c r="G817" s="819"/>
      <c r="H817" s="579"/>
    </row>
    <row r="818" spans="2:8" ht="46.8">
      <c r="B818" s="807">
        <v>1</v>
      </c>
      <c r="C818" s="286" t="s">
        <v>14</v>
      </c>
      <c r="D818" s="286" t="s">
        <v>15</v>
      </c>
      <c r="E818" s="287">
        <v>868</v>
      </c>
      <c r="F818" s="670"/>
      <c r="G818" s="829">
        <f>F818*E818</f>
        <v>0</v>
      </c>
      <c r="H818" s="596"/>
    </row>
    <row r="819" spans="2:8">
      <c r="B819" s="103"/>
      <c r="C819" s="279"/>
      <c r="D819" s="279"/>
      <c r="E819" s="279"/>
      <c r="F819" s="667"/>
      <c r="G819" s="821"/>
      <c r="H819" s="563"/>
    </row>
    <row r="820" spans="2:8" ht="46.8">
      <c r="B820" s="103"/>
      <c r="C820" s="279" t="s">
        <v>142</v>
      </c>
      <c r="D820" s="279"/>
      <c r="E820" s="279"/>
      <c r="F820" s="667"/>
      <c r="G820" s="821"/>
      <c r="H820" s="563"/>
    </row>
    <row r="821" spans="2:8">
      <c r="B821" s="103"/>
      <c r="C821" s="279"/>
      <c r="D821" s="279"/>
      <c r="E821" s="279"/>
      <c r="F821" s="667"/>
      <c r="G821" s="821"/>
      <c r="H821" s="563"/>
    </row>
    <row r="822" spans="2:8">
      <c r="B822" s="103">
        <f>B818+1</f>
        <v>2</v>
      </c>
      <c r="C822" s="279" t="s">
        <v>16</v>
      </c>
      <c r="D822" s="279" t="s">
        <v>17</v>
      </c>
      <c r="E822" s="279">
        <v>118</v>
      </c>
      <c r="F822" s="667"/>
      <c r="G822" s="821">
        <f t="shared" ref="G822:G890" si="1">(E822*F822)</f>
        <v>0</v>
      </c>
      <c r="H822" s="563"/>
    </row>
    <row r="823" spans="2:8">
      <c r="B823" s="103"/>
      <c r="C823" s="279"/>
      <c r="D823" s="279"/>
      <c r="E823" s="279"/>
      <c r="F823" s="667"/>
      <c r="G823" s="821"/>
      <c r="H823" s="563"/>
    </row>
    <row r="824" spans="2:8">
      <c r="B824" s="103"/>
      <c r="C824" s="282" t="s">
        <v>143</v>
      </c>
      <c r="D824" s="282" t="s">
        <v>11</v>
      </c>
      <c r="E824" s="279"/>
      <c r="F824" s="667"/>
      <c r="G824" s="821"/>
      <c r="H824" s="563"/>
    </row>
    <row r="825" spans="2:8">
      <c r="B825" s="103"/>
      <c r="C825" s="279"/>
      <c r="D825" s="279"/>
      <c r="E825" s="279"/>
      <c r="F825" s="667"/>
      <c r="G825" s="821"/>
      <c r="H825" s="563"/>
    </row>
    <row r="826" spans="2:8" ht="46.8">
      <c r="B826" s="103">
        <f>B822+1</f>
        <v>3</v>
      </c>
      <c r="C826" s="279" t="s">
        <v>1034</v>
      </c>
      <c r="D826" s="279" t="s">
        <v>17</v>
      </c>
      <c r="E826" s="279">
        <v>48</v>
      </c>
      <c r="F826" s="667"/>
      <c r="G826" s="821">
        <f t="shared" si="1"/>
        <v>0</v>
      </c>
      <c r="H826" s="563"/>
    </row>
    <row r="827" spans="2:8">
      <c r="B827" s="103"/>
      <c r="C827" s="279"/>
      <c r="D827" s="279"/>
      <c r="E827" s="279"/>
      <c r="F827" s="667"/>
      <c r="G827" s="821"/>
      <c r="H827" s="563"/>
    </row>
    <row r="828" spans="2:8">
      <c r="B828" s="103"/>
      <c r="C828" s="282" t="s">
        <v>18</v>
      </c>
      <c r="D828" s="279"/>
      <c r="E828" s="279"/>
      <c r="F828" s="667"/>
      <c r="G828" s="821"/>
      <c r="H828" s="563"/>
    </row>
    <row r="829" spans="2:8">
      <c r="B829" s="103"/>
      <c r="C829" s="279"/>
      <c r="D829" s="279"/>
      <c r="E829" s="279"/>
      <c r="F829" s="667"/>
      <c r="G829" s="821"/>
      <c r="H829" s="563"/>
    </row>
    <row r="830" spans="2:8">
      <c r="B830" s="103">
        <f>B826+1</f>
        <v>4</v>
      </c>
      <c r="C830" s="279" t="s">
        <v>19</v>
      </c>
      <c r="D830" s="279" t="s">
        <v>15</v>
      </c>
      <c r="E830" s="279">
        <v>392</v>
      </c>
      <c r="F830" s="667"/>
      <c r="G830" s="821">
        <f t="shared" si="1"/>
        <v>0</v>
      </c>
      <c r="H830" s="563"/>
    </row>
    <row r="831" spans="2:8">
      <c r="B831" s="103"/>
      <c r="C831" s="279"/>
      <c r="D831" s="279"/>
      <c r="E831" s="279"/>
      <c r="F831" s="667"/>
      <c r="G831" s="821"/>
      <c r="H831" s="563"/>
    </row>
    <row r="832" spans="2:8" s="285" customFormat="1">
      <c r="B832" s="57"/>
      <c r="C832" s="282" t="s">
        <v>145</v>
      </c>
      <c r="D832" s="282"/>
      <c r="E832" s="282"/>
      <c r="F832" s="674"/>
      <c r="G832" s="828"/>
      <c r="H832" s="595"/>
    </row>
    <row r="833" spans="2:8">
      <c r="B833" s="103"/>
      <c r="C833" s="279"/>
      <c r="D833" s="279"/>
      <c r="E833" s="279"/>
      <c r="F833" s="667"/>
      <c r="G833" s="821"/>
      <c r="H833" s="563"/>
    </row>
    <row r="834" spans="2:8">
      <c r="B834" s="103">
        <f>B830+1</f>
        <v>5</v>
      </c>
      <c r="C834" s="279" t="s">
        <v>20</v>
      </c>
      <c r="D834" s="279" t="s">
        <v>9</v>
      </c>
      <c r="E834" s="279">
        <v>1</v>
      </c>
      <c r="F834" s="667"/>
      <c r="G834" s="821">
        <f t="shared" si="1"/>
        <v>0</v>
      </c>
      <c r="H834" s="563"/>
    </row>
    <row r="835" spans="2:8">
      <c r="B835" s="103"/>
      <c r="C835" s="279"/>
      <c r="D835" s="279"/>
      <c r="E835" s="279"/>
      <c r="F835" s="667"/>
      <c r="G835" s="821"/>
      <c r="H835" s="563"/>
    </row>
    <row r="836" spans="2:8" s="285" customFormat="1" ht="46.8">
      <c r="B836" s="57"/>
      <c r="C836" s="282" t="s">
        <v>146</v>
      </c>
      <c r="D836" s="282"/>
      <c r="E836" s="282"/>
      <c r="F836" s="674"/>
      <c r="G836" s="828"/>
      <c r="H836" s="595"/>
    </row>
    <row r="837" spans="2:8">
      <c r="B837" s="103"/>
      <c r="C837" s="279"/>
      <c r="D837" s="279"/>
      <c r="E837" s="279"/>
      <c r="F837" s="667"/>
      <c r="G837" s="821"/>
      <c r="H837" s="563"/>
    </row>
    <row r="838" spans="2:8">
      <c r="B838" s="103">
        <f>B834+1</f>
        <v>6</v>
      </c>
      <c r="C838" s="279" t="s">
        <v>147</v>
      </c>
      <c r="D838" s="279" t="s">
        <v>17</v>
      </c>
      <c r="E838" s="279">
        <v>69</v>
      </c>
      <c r="F838" s="667"/>
      <c r="G838" s="821">
        <f t="shared" si="1"/>
        <v>0</v>
      </c>
      <c r="H838" s="563"/>
    </row>
    <row r="839" spans="2:8">
      <c r="B839" s="103"/>
      <c r="C839" s="279"/>
      <c r="D839" s="279"/>
      <c r="E839" s="279"/>
      <c r="F839" s="667"/>
      <c r="G839" s="821"/>
      <c r="H839" s="563"/>
    </row>
    <row r="840" spans="2:8">
      <c r="B840" s="103"/>
      <c r="C840" s="63" t="s">
        <v>1589</v>
      </c>
      <c r="D840" s="63" t="s">
        <v>11</v>
      </c>
      <c r="E840" s="279"/>
      <c r="F840" s="667"/>
      <c r="G840" s="821"/>
      <c r="H840" s="563"/>
    </row>
    <row r="841" spans="2:8">
      <c r="B841" s="103"/>
      <c r="C841" s="62"/>
      <c r="D841" s="62"/>
      <c r="E841" s="279"/>
      <c r="F841" s="667"/>
      <c r="G841" s="821"/>
      <c r="H841" s="563"/>
    </row>
    <row r="842" spans="2:8">
      <c r="B842" s="103">
        <f>B838+1</f>
        <v>7</v>
      </c>
      <c r="C842" s="62" t="s">
        <v>1590</v>
      </c>
      <c r="D842" s="62" t="s">
        <v>22</v>
      </c>
      <c r="E842" s="279">
        <v>10</v>
      </c>
      <c r="F842" s="667"/>
      <c r="G842" s="821">
        <f t="shared" si="1"/>
        <v>0</v>
      </c>
      <c r="H842" s="563"/>
    </row>
    <row r="843" spans="2:8">
      <c r="B843" s="103"/>
      <c r="C843" s="62"/>
      <c r="D843" s="62"/>
      <c r="E843" s="279"/>
      <c r="F843" s="667"/>
      <c r="G843" s="821"/>
      <c r="H843" s="563"/>
    </row>
    <row r="844" spans="2:8">
      <c r="B844" s="103"/>
      <c r="C844" s="282" t="s">
        <v>23</v>
      </c>
      <c r="D844" s="282" t="s">
        <v>11</v>
      </c>
      <c r="E844" s="279"/>
      <c r="F844" s="667"/>
      <c r="G844" s="821"/>
      <c r="H844" s="563"/>
    </row>
    <row r="845" spans="2:8">
      <c r="B845" s="103"/>
      <c r="C845" s="282"/>
      <c r="D845" s="282"/>
      <c r="E845" s="279"/>
      <c r="F845" s="667"/>
      <c r="G845" s="821"/>
      <c r="H845" s="563"/>
    </row>
    <row r="846" spans="2:8">
      <c r="B846" s="103"/>
      <c r="C846" s="279" t="s">
        <v>24</v>
      </c>
      <c r="D846" s="279"/>
      <c r="E846" s="279"/>
      <c r="F846" s="667"/>
      <c r="G846" s="821"/>
      <c r="H846" s="563"/>
    </row>
    <row r="847" spans="2:8">
      <c r="B847" s="103"/>
      <c r="C847" s="279"/>
      <c r="D847" s="279"/>
      <c r="E847" s="279"/>
      <c r="F847" s="667"/>
      <c r="G847" s="821"/>
      <c r="H847" s="563"/>
    </row>
    <row r="848" spans="2:8">
      <c r="B848" s="103">
        <f>B842+1</f>
        <v>8</v>
      </c>
      <c r="C848" s="279" t="s">
        <v>150</v>
      </c>
      <c r="D848" s="279" t="s">
        <v>15</v>
      </c>
      <c r="E848" s="279">
        <v>553</v>
      </c>
      <c r="F848" s="667"/>
      <c r="G848" s="821">
        <f t="shared" si="1"/>
        <v>0</v>
      </c>
      <c r="H848" s="563"/>
    </row>
    <row r="849" spans="2:9">
      <c r="B849" s="103"/>
      <c r="C849" s="279"/>
      <c r="D849" s="279"/>
      <c r="E849" s="279"/>
      <c r="F849" s="667"/>
      <c r="G849" s="821"/>
      <c r="H849" s="563"/>
    </row>
    <row r="850" spans="2:9" ht="46.8">
      <c r="B850" s="103">
        <f>B848+1</f>
        <v>9</v>
      </c>
      <c r="C850" s="279" t="s">
        <v>25</v>
      </c>
      <c r="D850" s="279" t="s">
        <v>15</v>
      </c>
      <c r="E850" s="279">
        <v>428</v>
      </c>
      <c r="F850" s="667"/>
      <c r="G850" s="821">
        <f t="shared" si="1"/>
        <v>0</v>
      </c>
      <c r="H850" s="563"/>
    </row>
    <row r="851" spans="2:9">
      <c r="B851" s="103"/>
      <c r="C851" s="279"/>
      <c r="D851" s="279"/>
      <c r="E851" s="279"/>
      <c r="F851" s="667"/>
      <c r="G851" s="821"/>
      <c r="H851" s="563"/>
    </row>
    <row r="852" spans="2:9">
      <c r="B852" s="103"/>
      <c r="C852" s="734" t="s">
        <v>1443</v>
      </c>
      <c r="D852" s="279"/>
      <c r="E852" s="279"/>
      <c r="F852" s="667"/>
      <c r="G852" s="821"/>
      <c r="H852" s="563"/>
    </row>
    <row r="853" spans="2:9">
      <c r="B853" s="103"/>
      <c r="C853" s="734" t="s">
        <v>10</v>
      </c>
      <c r="D853" s="279"/>
      <c r="E853" s="279"/>
      <c r="F853" s="667"/>
      <c r="G853" s="821"/>
      <c r="H853" s="563"/>
    </row>
    <row r="854" spans="2:9" s="285" customFormat="1">
      <c r="B854" s="57"/>
      <c r="C854" s="734" t="s">
        <v>1560</v>
      </c>
      <c r="D854" s="282"/>
      <c r="E854" s="282"/>
      <c r="F854" s="674"/>
      <c r="G854" s="828">
        <f>SUM(G816:G853)</f>
        <v>0</v>
      </c>
      <c r="H854" s="595"/>
    </row>
    <row r="855" spans="2:9">
      <c r="B855" s="103"/>
      <c r="C855" s="279"/>
      <c r="D855" s="279"/>
      <c r="E855" s="279"/>
      <c r="F855" s="667"/>
      <c r="G855" s="821"/>
      <c r="H855" s="563"/>
    </row>
    <row r="856" spans="2:9" s="277" customFormat="1">
      <c r="B856" s="272"/>
      <c r="C856" s="289"/>
      <c r="D856" s="289"/>
      <c r="E856" s="289"/>
      <c r="F856" s="675"/>
      <c r="G856" s="830"/>
      <c r="H856" s="597"/>
      <c r="I856" s="230"/>
    </row>
    <row r="857" spans="2:9">
      <c r="B857" s="103"/>
      <c r="C857" s="279"/>
      <c r="D857" s="279"/>
      <c r="E857" s="279"/>
      <c r="F857" s="667"/>
      <c r="G857" s="821"/>
      <c r="H857" s="563"/>
    </row>
    <row r="858" spans="2:9">
      <c r="B858" s="103"/>
      <c r="C858" s="735" t="s">
        <v>1458</v>
      </c>
      <c r="D858" s="279"/>
      <c r="E858" s="279"/>
      <c r="F858" s="667"/>
      <c r="G858" s="821"/>
      <c r="H858" s="563"/>
    </row>
    <row r="859" spans="2:9">
      <c r="B859" s="57"/>
      <c r="C859" s="282"/>
      <c r="D859" s="279"/>
      <c r="E859" s="279"/>
      <c r="F859" s="667"/>
      <c r="G859" s="821"/>
      <c r="H859" s="563"/>
    </row>
    <row r="860" spans="2:9">
      <c r="B860" s="103"/>
      <c r="C860" s="736" t="s">
        <v>140</v>
      </c>
      <c r="D860" s="279"/>
      <c r="E860" s="279"/>
      <c r="F860" s="667"/>
      <c r="G860" s="821"/>
      <c r="H860" s="563"/>
    </row>
    <row r="861" spans="2:9">
      <c r="B861" s="57"/>
      <c r="C861" s="734"/>
      <c r="D861" s="279"/>
      <c r="E861" s="279"/>
      <c r="F861" s="667"/>
      <c r="G861" s="821"/>
      <c r="H861" s="563"/>
    </row>
    <row r="862" spans="2:9">
      <c r="B862" s="103"/>
      <c r="C862" s="737" t="s">
        <v>26</v>
      </c>
      <c r="D862" s="738"/>
      <c r="E862" s="279"/>
      <c r="F862" s="667"/>
      <c r="G862" s="821"/>
      <c r="H862" s="563"/>
    </row>
    <row r="863" spans="2:9">
      <c r="B863" s="103"/>
      <c r="C863" s="279"/>
      <c r="D863" s="279"/>
      <c r="E863" s="279"/>
      <c r="F863" s="667"/>
      <c r="G863" s="821"/>
      <c r="H863" s="563"/>
    </row>
    <row r="864" spans="2:9" ht="46.8">
      <c r="B864" s="103"/>
      <c r="C864" s="286" t="s">
        <v>1035</v>
      </c>
      <c r="D864" s="286"/>
      <c r="E864" s="279"/>
      <c r="F864" s="667"/>
      <c r="G864" s="821"/>
      <c r="H864" s="563"/>
    </row>
    <row r="865" spans="2:8">
      <c r="B865" s="103"/>
      <c r="C865" s="62"/>
      <c r="D865" s="62"/>
      <c r="E865" s="279"/>
      <c r="F865" s="667"/>
      <c r="G865" s="821"/>
      <c r="H865" s="563"/>
    </row>
    <row r="866" spans="2:8">
      <c r="B866" s="103"/>
      <c r="C866" s="63" t="s">
        <v>1036</v>
      </c>
      <c r="D866" s="63" t="s">
        <v>8</v>
      </c>
      <c r="E866" s="279"/>
      <c r="F866" s="667"/>
      <c r="G866" s="821"/>
      <c r="H866" s="563"/>
    </row>
    <row r="867" spans="2:8">
      <c r="B867" s="103"/>
      <c r="C867" s="62"/>
      <c r="D867" s="62"/>
      <c r="E867" s="279"/>
      <c r="F867" s="667"/>
      <c r="G867" s="821"/>
      <c r="H867" s="563"/>
    </row>
    <row r="868" spans="2:8">
      <c r="B868" s="103"/>
      <c r="C868" s="714" t="s">
        <v>1047</v>
      </c>
      <c r="D868" s="63" t="s">
        <v>11</v>
      </c>
      <c r="E868" s="279"/>
      <c r="F868" s="667"/>
      <c r="G868" s="821"/>
      <c r="H868" s="563"/>
    </row>
    <row r="869" spans="2:8">
      <c r="B869" s="103"/>
      <c r="C869" s="62"/>
      <c r="D869" s="62"/>
      <c r="E869" s="279"/>
      <c r="F869" s="667"/>
      <c r="G869" s="821"/>
      <c r="H869" s="563"/>
    </row>
    <row r="870" spans="2:8" ht="140.4">
      <c r="B870" s="103"/>
      <c r="C870" s="739" t="s">
        <v>1048</v>
      </c>
      <c r="D870" s="286"/>
      <c r="E870" s="279"/>
      <c r="F870" s="667"/>
      <c r="G870" s="821"/>
      <c r="H870" s="563"/>
    </row>
    <row r="871" spans="2:8">
      <c r="B871" s="103"/>
      <c r="C871" s="62"/>
      <c r="D871" s="62"/>
      <c r="E871" s="279"/>
      <c r="F871" s="667"/>
      <c r="G871" s="821"/>
      <c r="H871" s="563"/>
    </row>
    <row r="872" spans="2:8" ht="117">
      <c r="B872" s="103"/>
      <c r="C872" s="286" t="s">
        <v>1049</v>
      </c>
      <c r="D872" s="286"/>
      <c r="E872" s="279"/>
      <c r="F872" s="667"/>
      <c r="G872" s="821"/>
      <c r="H872" s="563"/>
    </row>
    <row r="873" spans="2:8">
      <c r="B873" s="103"/>
      <c r="C873" s="62"/>
      <c r="D873" s="62"/>
      <c r="E873" s="279"/>
      <c r="F873" s="667"/>
      <c r="G873" s="821"/>
      <c r="H873" s="563"/>
    </row>
    <row r="874" spans="2:8">
      <c r="B874" s="103"/>
      <c r="C874" s="714" t="s">
        <v>1050</v>
      </c>
      <c r="D874" s="63" t="s">
        <v>11</v>
      </c>
      <c r="E874" s="279"/>
      <c r="F874" s="667"/>
      <c r="G874" s="821"/>
      <c r="H874" s="563"/>
    </row>
    <row r="875" spans="2:8">
      <c r="B875" s="103"/>
      <c r="C875" s="62"/>
      <c r="D875" s="62"/>
      <c r="E875" s="279"/>
      <c r="F875" s="667"/>
      <c r="G875" s="821"/>
      <c r="H875" s="563"/>
    </row>
    <row r="876" spans="2:8" ht="93.6">
      <c r="B876" s="103"/>
      <c r="C876" s="286" t="s">
        <v>1051</v>
      </c>
      <c r="D876" s="286"/>
      <c r="E876" s="279"/>
      <c r="F876" s="667"/>
      <c r="G876" s="821"/>
      <c r="H876" s="563"/>
    </row>
    <row r="877" spans="2:8">
      <c r="B877" s="103"/>
      <c r="C877" s="62"/>
      <c r="D877" s="62"/>
      <c r="E877" s="279"/>
      <c r="F877" s="667"/>
      <c r="G877" s="821"/>
      <c r="H877" s="563"/>
    </row>
    <row r="878" spans="2:8" ht="70.2">
      <c r="B878" s="103"/>
      <c r="C878" s="286" t="s">
        <v>1052</v>
      </c>
      <c r="D878" s="286"/>
      <c r="E878" s="279"/>
      <c r="F878" s="667"/>
      <c r="G878" s="821"/>
      <c r="H878" s="563"/>
    </row>
    <row r="879" spans="2:8">
      <c r="B879" s="103"/>
      <c r="C879" s="62"/>
      <c r="D879" s="62"/>
      <c r="E879" s="279"/>
      <c r="F879" s="667"/>
      <c r="G879" s="821"/>
      <c r="H879" s="563"/>
    </row>
    <row r="880" spans="2:8" ht="46.8">
      <c r="B880" s="103"/>
      <c r="C880" s="286" t="s">
        <v>1053</v>
      </c>
      <c r="D880" s="286"/>
      <c r="E880" s="279"/>
      <c r="F880" s="667"/>
      <c r="G880" s="821"/>
      <c r="H880" s="563"/>
    </row>
    <row r="881" spans="2:8">
      <c r="B881" s="103"/>
      <c r="C881" s="62"/>
      <c r="D881" s="62"/>
      <c r="E881" s="279"/>
      <c r="F881" s="667"/>
      <c r="G881" s="821"/>
      <c r="H881" s="563"/>
    </row>
    <row r="882" spans="2:8" ht="46.8">
      <c r="B882" s="103"/>
      <c r="C882" s="286" t="s">
        <v>1054</v>
      </c>
      <c r="D882" s="62"/>
      <c r="E882" s="279"/>
      <c r="F882" s="667"/>
      <c r="G882" s="821"/>
      <c r="H882" s="563"/>
    </row>
    <row r="883" spans="2:8">
      <c r="B883" s="103"/>
      <c r="C883" s="62"/>
      <c r="D883" s="62"/>
      <c r="E883" s="279"/>
      <c r="F883" s="667"/>
      <c r="G883" s="821"/>
      <c r="H883" s="563"/>
    </row>
    <row r="884" spans="2:8" ht="121.8" customHeight="1">
      <c r="B884" s="103"/>
      <c r="C884" s="286" t="s">
        <v>1055</v>
      </c>
      <c r="D884" s="286"/>
      <c r="E884" s="279"/>
      <c r="F884" s="667"/>
      <c r="G884" s="821"/>
      <c r="H884" s="563"/>
    </row>
    <row r="885" spans="2:8">
      <c r="B885" s="103"/>
      <c r="C885" s="279"/>
      <c r="D885" s="279"/>
      <c r="E885" s="279"/>
      <c r="F885" s="667"/>
      <c r="G885" s="821"/>
      <c r="H885" s="563"/>
    </row>
    <row r="886" spans="2:8">
      <c r="B886" s="103"/>
      <c r="C886" s="279" t="s">
        <v>34</v>
      </c>
      <c r="D886" s="279"/>
      <c r="E886" s="279"/>
      <c r="F886" s="667"/>
      <c r="G886" s="821"/>
      <c r="H886" s="563"/>
    </row>
    <row r="887" spans="2:8">
      <c r="B887" s="103"/>
      <c r="C887" s="279"/>
      <c r="D887" s="279"/>
      <c r="E887" s="279"/>
      <c r="F887" s="667"/>
      <c r="G887" s="821"/>
      <c r="H887" s="563"/>
    </row>
    <row r="888" spans="2:8" s="285" customFormat="1">
      <c r="B888" s="57"/>
      <c r="C888" s="282" t="s">
        <v>27</v>
      </c>
      <c r="D888" s="282" t="s">
        <v>11</v>
      </c>
      <c r="E888" s="282"/>
      <c r="F888" s="674"/>
      <c r="G888" s="828"/>
      <c r="H888" s="595"/>
    </row>
    <row r="889" spans="2:8">
      <c r="B889" s="103"/>
      <c r="C889" s="279"/>
      <c r="D889" s="279"/>
      <c r="E889" s="279"/>
      <c r="F889" s="667"/>
      <c r="G889" s="821"/>
      <c r="H889" s="563"/>
    </row>
    <row r="890" spans="2:8">
      <c r="B890" s="103">
        <v>1</v>
      </c>
      <c r="C890" s="279" t="s">
        <v>153</v>
      </c>
      <c r="D890" s="279" t="s">
        <v>17</v>
      </c>
      <c r="E890" s="279">
        <v>13</v>
      </c>
      <c r="F890" s="667"/>
      <c r="G890" s="821">
        <f t="shared" si="1"/>
        <v>0</v>
      </c>
      <c r="H890" s="563"/>
    </row>
    <row r="891" spans="2:8">
      <c r="B891" s="103"/>
      <c r="C891" s="279"/>
      <c r="D891" s="279"/>
      <c r="E891" s="279"/>
      <c r="F891" s="667"/>
      <c r="G891" s="821"/>
      <c r="H891" s="563"/>
    </row>
    <row r="892" spans="2:8" s="285" customFormat="1">
      <c r="B892" s="57"/>
      <c r="C892" s="282" t="s">
        <v>78</v>
      </c>
      <c r="D892" s="282" t="s">
        <v>5</v>
      </c>
      <c r="E892" s="282"/>
      <c r="F892" s="674"/>
      <c r="G892" s="828"/>
      <c r="H892" s="595"/>
    </row>
    <row r="893" spans="2:8" s="285" customFormat="1">
      <c r="B893" s="57"/>
      <c r="C893" s="282"/>
      <c r="D893" s="282"/>
      <c r="E893" s="282"/>
      <c r="F893" s="674"/>
      <c r="G893" s="828"/>
      <c r="H893" s="595"/>
    </row>
    <row r="894" spans="2:8" s="285" customFormat="1">
      <c r="B894" s="57"/>
      <c r="C894" s="282" t="s">
        <v>127</v>
      </c>
      <c r="D894" s="282" t="s">
        <v>11</v>
      </c>
      <c r="E894" s="282"/>
      <c r="F894" s="674"/>
      <c r="G894" s="828"/>
      <c r="H894" s="595"/>
    </row>
    <row r="895" spans="2:8">
      <c r="B895" s="103"/>
      <c r="C895" s="279"/>
      <c r="D895" s="279"/>
      <c r="E895" s="279"/>
      <c r="F895" s="667"/>
      <c r="G895" s="821"/>
      <c r="H895" s="563"/>
    </row>
    <row r="896" spans="2:8">
      <c r="B896" s="103">
        <v>2</v>
      </c>
      <c r="C896" s="279" t="s">
        <v>154</v>
      </c>
      <c r="D896" s="279" t="s">
        <v>17</v>
      </c>
      <c r="E896" s="279">
        <v>48</v>
      </c>
      <c r="F896" s="667"/>
      <c r="G896" s="821">
        <f t="shared" ref="G896:G964" si="2">(E896*F896)</f>
        <v>0</v>
      </c>
      <c r="H896" s="563"/>
    </row>
    <row r="897" spans="2:8">
      <c r="B897" s="103"/>
      <c r="C897" s="279"/>
      <c r="D897" s="279"/>
      <c r="E897" s="279"/>
      <c r="F897" s="667"/>
      <c r="G897" s="821"/>
      <c r="H897" s="563"/>
    </row>
    <row r="898" spans="2:8">
      <c r="B898" s="103"/>
      <c r="C898" s="279" t="s">
        <v>35</v>
      </c>
      <c r="D898" s="279"/>
      <c r="E898" s="279"/>
      <c r="F898" s="667"/>
      <c r="G898" s="821"/>
      <c r="H898" s="563"/>
    </row>
    <row r="899" spans="2:8">
      <c r="B899" s="103"/>
      <c r="C899" s="279"/>
      <c r="D899" s="279"/>
      <c r="E899" s="279"/>
      <c r="F899" s="667"/>
      <c r="G899" s="821"/>
      <c r="H899" s="563"/>
    </row>
    <row r="900" spans="2:8">
      <c r="B900" s="103"/>
      <c r="C900" s="282" t="s">
        <v>127</v>
      </c>
      <c r="D900" s="279"/>
      <c r="E900" s="279"/>
      <c r="F900" s="667"/>
      <c r="G900" s="821"/>
      <c r="H900" s="563"/>
    </row>
    <row r="901" spans="2:8">
      <c r="B901" s="103"/>
      <c r="C901" s="279"/>
      <c r="D901" s="279"/>
      <c r="E901" s="279"/>
      <c r="F901" s="667"/>
      <c r="G901" s="821"/>
      <c r="H901" s="563"/>
    </row>
    <row r="902" spans="2:8">
      <c r="B902" s="103">
        <v>3</v>
      </c>
      <c r="C902" s="279" t="s">
        <v>155</v>
      </c>
      <c r="D902" s="279" t="s">
        <v>17</v>
      </c>
      <c r="E902" s="279">
        <v>43</v>
      </c>
      <c r="F902" s="667"/>
      <c r="G902" s="821">
        <f t="shared" si="2"/>
        <v>0</v>
      </c>
      <c r="H902" s="563"/>
    </row>
    <row r="903" spans="2:8">
      <c r="B903" s="103"/>
      <c r="C903" s="279"/>
      <c r="D903" s="279"/>
      <c r="E903" s="279"/>
      <c r="F903" s="667"/>
      <c r="G903" s="821"/>
      <c r="H903" s="563"/>
    </row>
    <row r="904" spans="2:8">
      <c r="B904" s="103">
        <v>4</v>
      </c>
      <c r="C904" s="279" t="s">
        <v>139</v>
      </c>
      <c r="D904" s="279" t="s">
        <v>17</v>
      </c>
      <c r="E904" s="279">
        <v>32</v>
      </c>
      <c r="F904" s="667"/>
      <c r="G904" s="821">
        <f t="shared" si="2"/>
        <v>0</v>
      </c>
      <c r="H904" s="563">
        <f>SUM(E904:E925)</f>
        <v>492</v>
      </c>
    </row>
    <row r="905" spans="2:8">
      <c r="B905" s="103"/>
      <c r="C905" s="279"/>
      <c r="D905" s="279"/>
      <c r="E905" s="279"/>
      <c r="F905" s="667"/>
      <c r="G905" s="821"/>
      <c r="H905" s="563"/>
    </row>
    <row r="906" spans="2:8">
      <c r="B906" s="103">
        <v>5</v>
      </c>
      <c r="C906" s="279" t="s">
        <v>156</v>
      </c>
      <c r="D906" s="279" t="s">
        <v>17</v>
      </c>
      <c r="E906" s="279">
        <v>22</v>
      </c>
      <c r="F906" s="667"/>
      <c r="G906" s="821">
        <f t="shared" si="2"/>
        <v>0</v>
      </c>
      <c r="H906" s="563"/>
    </row>
    <row r="907" spans="2:8">
      <c r="B907" s="103"/>
      <c r="C907" s="279"/>
      <c r="D907" s="279"/>
      <c r="E907" s="279"/>
      <c r="F907" s="667"/>
      <c r="G907" s="821"/>
      <c r="H907" s="563"/>
    </row>
    <row r="908" spans="2:8">
      <c r="B908" s="103">
        <v>6</v>
      </c>
      <c r="C908" s="279" t="s">
        <v>132</v>
      </c>
      <c r="D908" s="279" t="s">
        <v>17</v>
      </c>
      <c r="E908" s="279">
        <v>46</v>
      </c>
      <c r="F908" s="667"/>
      <c r="G908" s="821">
        <f t="shared" si="2"/>
        <v>0</v>
      </c>
      <c r="H908" s="563"/>
    </row>
    <row r="909" spans="2:8">
      <c r="B909" s="103"/>
      <c r="C909" s="279"/>
      <c r="D909" s="279"/>
      <c r="E909" s="279"/>
      <c r="F909" s="667"/>
      <c r="G909" s="821"/>
      <c r="H909" s="563"/>
    </row>
    <row r="910" spans="2:8">
      <c r="B910" s="103">
        <f>B908+1</f>
        <v>7</v>
      </c>
      <c r="C910" s="279" t="s">
        <v>36</v>
      </c>
      <c r="D910" s="279" t="s">
        <v>17</v>
      </c>
      <c r="E910" s="279">
        <v>351</v>
      </c>
      <c r="F910" s="667"/>
      <c r="G910" s="821">
        <f t="shared" si="2"/>
        <v>0</v>
      </c>
      <c r="H910" s="563"/>
    </row>
    <row r="911" spans="2:8">
      <c r="B911" s="103"/>
      <c r="C911" s="279"/>
      <c r="D911" s="279"/>
      <c r="E911" s="279"/>
      <c r="F911" s="667"/>
      <c r="G911" s="821"/>
      <c r="H911" s="563"/>
    </row>
    <row r="912" spans="2:8">
      <c r="B912" s="103">
        <f t="shared" ref="B912:B918" si="3">B910+1</f>
        <v>8</v>
      </c>
      <c r="C912" s="279" t="s">
        <v>157</v>
      </c>
      <c r="D912" s="279" t="s">
        <v>17</v>
      </c>
      <c r="E912" s="279">
        <v>1</v>
      </c>
      <c r="F912" s="667"/>
      <c r="G912" s="821">
        <f t="shared" si="2"/>
        <v>0</v>
      </c>
      <c r="H912" s="563"/>
    </row>
    <row r="913" spans="2:8">
      <c r="B913" s="103"/>
      <c r="C913" s="279"/>
      <c r="D913" s="279"/>
      <c r="E913" s="279"/>
      <c r="F913" s="667"/>
      <c r="G913" s="821"/>
      <c r="H913" s="563"/>
    </row>
    <row r="914" spans="2:8">
      <c r="B914" s="103">
        <f t="shared" si="3"/>
        <v>9</v>
      </c>
      <c r="C914" s="279" t="s">
        <v>158</v>
      </c>
      <c r="D914" s="279" t="s">
        <v>17</v>
      </c>
      <c r="E914" s="279">
        <v>20</v>
      </c>
      <c r="F914" s="667"/>
      <c r="G914" s="821">
        <f t="shared" si="2"/>
        <v>0</v>
      </c>
      <c r="H914" s="563"/>
    </row>
    <row r="915" spans="2:8">
      <c r="B915" s="103"/>
      <c r="C915" s="279"/>
      <c r="D915" s="279"/>
      <c r="E915" s="279"/>
      <c r="F915" s="667"/>
      <c r="G915" s="821"/>
      <c r="H915" s="563"/>
    </row>
    <row r="916" spans="2:8">
      <c r="B916" s="103">
        <f>B914+1</f>
        <v>10</v>
      </c>
      <c r="C916" s="279" t="s">
        <v>159</v>
      </c>
      <c r="D916" s="279" t="s">
        <v>17</v>
      </c>
      <c r="E916" s="279">
        <v>1</v>
      </c>
      <c r="F916" s="667"/>
      <c r="G916" s="821">
        <f t="shared" si="2"/>
        <v>0</v>
      </c>
      <c r="H916" s="563"/>
    </row>
    <row r="917" spans="2:8">
      <c r="B917" s="103"/>
      <c r="C917" s="279"/>
      <c r="D917" s="279"/>
      <c r="E917" s="279"/>
      <c r="F917" s="667"/>
      <c r="G917" s="821"/>
      <c r="H917" s="563"/>
    </row>
    <row r="918" spans="2:8">
      <c r="B918" s="103">
        <f t="shared" si="3"/>
        <v>11</v>
      </c>
      <c r="C918" s="279" t="s">
        <v>160</v>
      </c>
      <c r="D918" s="279" t="s">
        <v>17</v>
      </c>
      <c r="E918" s="279">
        <v>14</v>
      </c>
      <c r="F918" s="667"/>
      <c r="G918" s="821">
        <f t="shared" si="2"/>
        <v>0</v>
      </c>
      <c r="H918" s="563"/>
    </row>
    <row r="919" spans="2:8">
      <c r="B919" s="103"/>
      <c r="C919" s="279"/>
      <c r="D919" s="279"/>
      <c r="E919" s="279"/>
      <c r="F919" s="667"/>
      <c r="G919" s="821"/>
      <c r="H919" s="563"/>
    </row>
    <row r="920" spans="2:8">
      <c r="B920" s="103"/>
      <c r="C920" s="279" t="s">
        <v>35</v>
      </c>
      <c r="D920" s="279"/>
      <c r="E920" s="279"/>
      <c r="F920" s="667"/>
      <c r="G920" s="821"/>
      <c r="H920" s="563"/>
    </row>
    <row r="921" spans="2:8">
      <c r="B921" s="103"/>
      <c r="C921" s="279"/>
      <c r="D921" s="279"/>
      <c r="E921" s="279"/>
      <c r="F921" s="667"/>
      <c r="G921" s="821"/>
      <c r="H921" s="563"/>
    </row>
    <row r="922" spans="2:8">
      <c r="B922" s="103"/>
      <c r="C922" s="282" t="s">
        <v>1642</v>
      </c>
      <c r="D922" s="279"/>
      <c r="E922" s="279"/>
      <c r="F922" s="667"/>
      <c r="G922" s="821"/>
      <c r="H922" s="563"/>
    </row>
    <row r="923" spans="2:8">
      <c r="B923" s="103"/>
      <c r="C923" s="279"/>
      <c r="D923" s="279"/>
      <c r="E923" s="279"/>
      <c r="F923" s="667"/>
      <c r="G923" s="821"/>
      <c r="H923" s="563"/>
    </row>
    <row r="924" spans="2:8">
      <c r="B924" s="103">
        <f>B918+1</f>
        <v>12</v>
      </c>
      <c r="C924" s="279" t="s">
        <v>1643</v>
      </c>
      <c r="D924" s="279" t="s">
        <v>17</v>
      </c>
      <c r="E924" s="279">
        <v>5</v>
      </c>
      <c r="F924" s="667"/>
      <c r="G924" s="821">
        <f t="shared" ref="G924" si="4">(E924*F924)</f>
        <v>0</v>
      </c>
      <c r="H924" s="563"/>
    </row>
    <row r="925" spans="2:8">
      <c r="B925" s="103"/>
      <c r="C925" s="279"/>
      <c r="D925" s="279"/>
      <c r="E925" s="279"/>
      <c r="F925" s="667"/>
      <c r="G925" s="821"/>
      <c r="H925" s="563"/>
    </row>
    <row r="926" spans="2:8" s="285" customFormat="1">
      <c r="B926" s="57"/>
      <c r="C926" s="282" t="s">
        <v>161</v>
      </c>
      <c r="D926" s="282" t="s">
        <v>11</v>
      </c>
      <c r="E926" s="282"/>
      <c r="F926" s="674"/>
      <c r="G926" s="828"/>
      <c r="H926" s="595"/>
    </row>
    <row r="927" spans="2:8">
      <c r="B927" s="103"/>
      <c r="C927" s="279"/>
      <c r="D927" s="279"/>
      <c r="E927" s="279"/>
      <c r="F927" s="667"/>
      <c r="G927" s="821"/>
      <c r="H927" s="563"/>
    </row>
    <row r="928" spans="2:8">
      <c r="B928" s="103">
        <f>B924+1</f>
        <v>13</v>
      </c>
      <c r="C928" s="279" t="s">
        <v>162</v>
      </c>
      <c r="D928" s="279" t="s">
        <v>22</v>
      </c>
      <c r="E928" s="279">
        <v>88</v>
      </c>
      <c r="F928" s="667"/>
      <c r="G928" s="821">
        <f t="shared" si="2"/>
        <v>0</v>
      </c>
      <c r="H928" s="563"/>
    </row>
    <row r="929" spans="2:8">
      <c r="B929" s="103"/>
      <c r="C929" s="279"/>
      <c r="D929" s="279"/>
      <c r="E929" s="279"/>
      <c r="F929" s="667"/>
      <c r="G929" s="821"/>
      <c r="H929" s="563"/>
    </row>
    <row r="930" spans="2:8" s="285" customFormat="1">
      <c r="B930" s="57"/>
      <c r="C930" s="282" t="s">
        <v>37</v>
      </c>
      <c r="D930" s="282" t="s">
        <v>11</v>
      </c>
      <c r="E930" s="282"/>
      <c r="F930" s="674"/>
      <c r="G930" s="828"/>
      <c r="H930" s="595"/>
    </row>
    <row r="931" spans="2:8">
      <c r="B931" s="103"/>
      <c r="C931" s="279"/>
      <c r="D931" s="279"/>
      <c r="E931" s="279"/>
      <c r="F931" s="667"/>
      <c r="G931" s="821"/>
      <c r="H931" s="563"/>
    </row>
    <row r="932" spans="2:8">
      <c r="B932" s="103">
        <f>B928+1</f>
        <v>14</v>
      </c>
      <c r="C932" s="279" t="s">
        <v>163</v>
      </c>
      <c r="D932" s="279" t="s">
        <v>15</v>
      </c>
      <c r="E932" s="279">
        <v>990</v>
      </c>
      <c r="F932" s="667"/>
      <c r="G932" s="821">
        <f t="shared" ref="G932" si="5">(E932*F932)</f>
        <v>0</v>
      </c>
      <c r="H932" s="563"/>
    </row>
    <row r="933" spans="2:8">
      <c r="B933" s="103"/>
      <c r="C933" s="279"/>
      <c r="D933" s="279"/>
      <c r="E933" s="279"/>
      <c r="F933" s="667"/>
      <c r="G933" s="821"/>
      <c r="H933" s="563"/>
    </row>
    <row r="934" spans="2:8">
      <c r="B934" s="103">
        <f>B932+1</f>
        <v>15</v>
      </c>
      <c r="C934" s="279" t="s">
        <v>164</v>
      </c>
      <c r="D934" s="279" t="s">
        <v>15</v>
      </c>
      <c r="E934" s="279">
        <v>128</v>
      </c>
      <c r="F934" s="667"/>
      <c r="G934" s="821">
        <f t="shared" si="2"/>
        <v>0</v>
      </c>
      <c r="H934" s="563"/>
    </row>
    <row r="935" spans="2:8">
      <c r="B935" s="103"/>
      <c r="C935" s="279"/>
      <c r="D935" s="279"/>
      <c r="E935" s="279"/>
      <c r="F935" s="667"/>
      <c r="G935" s="821"/>
      <c r="H935" s="563"/>
    </row>
    <row r="936" spans="2:8" s="285" customFormat="1">
      <c r="B936" s="57"/>
      <c r="C936" s="282" t="s">
        <v>165</v>
      </c>
      <c r="D936" s="282" t="s">
        <v>5</v>
      </c>
      <c r="E936" s="282"/>
      <c r="F936" s="674"/>
      <c r="G936" s="828"/>
      <c r="H936" s="595"/>
    </row>
    <row r="937" spans="2:8" s="285" customFormat="1">
      <c r="B937" s="57"/>
      <c r="C937" s="282"/>
      <c r="D937" s="282"/>
      <c r="E937" s="282"/>
      <c r="F937" s="674"/>
      <c r="G937" s="828"/>
      <c r="H937" s="595"/>
    </row>
    <row r="938" spans="2:8" s="285" customFormat="1">
      <c r="B938" s="57"/>
      <c r="C938" s="282" t="s">
        <v>166</v>
      </c>
      <c r="D938" s="282" t="s">
        <v>11</v>
      </c>
      <c r="E938" s="282"/>
      <c r="F938" s="674"/>
      <c r="G938" s="828"/>
      <c r="H938" s="595"/>
    </row>
    <row r="939" spans="2:8">
      <c r="B939" s="103"/>
      <c r="C939" s="279"/>
      <c r="D939" s="279"/>
      <c r="E939" s="279"/>
      <c r="F939" s="667"/>
      <c r="G939" s="821"/>
      <c r="H939" s="563"/>
    </row>
    <row r="940" spans="2:8">
      <c r="B940" s="103">
        <f>B934+1</f>
        <v>16</v>
      </c>
      <c r="C940" s="279" t="s">
        <v>167</v>
      </c>
      <c r="D940" s="279" t="s">
        <v>15</v>
      </c>
      <c r="E940" s="279">
        <v>85</v>
      </c>
      <c r="F940" s="667"/>
      <c r="G940" s="821">
        <f t="shared" si="2"/>
        <v>0</v>
      </c>
      <c r="H940" s="563"/>
    </row>
    <row r="941" spans="2:8">
      <c r="B941" s="103"/>
      <c r="C941" s="279"/>
      <c r="D941" s="279"/>
      <c r="E941" s="279"/>
      <c r="F941" s="667"/>
      <c r="G941" s="821"/>
      <c r="H941" s="563"/>
    </row>
    <row r="942" spans="2:8" ht="46.8">
      <c r="B942" s="103">
        <f>B940+1</f>
        <v>17</v>
      </c>
      <c r="C942" s="279" t="s">
        <v>168</v>
      </c>
      <c r="D942" s="279" t="s">
        <v>15</v>
      </c>
      <c r="E942" s="279">
        <v>10</v>
      </c>
      <c r="F942" s="667"/>
      <c r="G942" s="821">
        <f t="shared" si="2"/>
        <v>0</v>
      </c>
      <c r="H942" s="563"/>
    </row>
    <row r="943" spans="2:8">
      <c r="B943" s="103"/>
      <c r="C943" s="279"/>
      <c r="D943" s="279"/>
      <c r="E943" s="279"/>
      <c r="F943" s="667"/>
      <c r="G943" s="821"/>
      <c r="H943" s="563"/>
    </row>
    <row r="944" spans="2:8" ht="46.8">
      <c r="B944" s="103">
        <f t="shared" ref="B944:B1000" si="6">B942+1</f>
        <v>18</v>
      </c>
      <c r="C944" s="279" t="s">
        <v>169</v>
      </c>
      <c r="D944" s="279" t="s">
        <v>15</v>
      </c>
      <c r="E944" s="279">
        <v>115</v>
      </c>
      <c r="F944" s="667"/>
      <c r="G944" s="821">
        <f t="shared" si="2"/>
        <v>0</v>
      </c>
      <c r="H944" s="563"/>
    </row>
    <row r="945" spans="2:8">
      <c r="B945" s="103"/>
      <c r="C945" s="279"/>
      <c r="D945" s="279"/>
      <c r="E945" s="279"/>
      <c r="F945" s="667"/>
      <c r="G945" s="821"/>
      <c r="H945" s="563"/>
    </row>
    <row r="946" spans="2:8" ht="46.8">
      <c r="B946" s="103">
        <f t="shared" si="6"/>
        <v>19</v>
      </c>
      <c r="C946" s="279" t="s">
        <v>170</v>
      </c>
      <c r="D946" s="279" t="s">
        <v>15</v>
      </c>
      <c r="E946" s="279">
        <v>8</v>
      </c>
      <c r="F946" s="667"/>
      <c r="G946" s="821">
        <f t="shared" si="2"/>
        <v>0</v>
      </c>
      <c r="H946" s="563"/>
    </row>
    <row r="947" spans="2:8">
      <c r="B947" s="103"/>
      <c r="C947" s="279"/>
      <c r="D947" s="279"/>
      <c r="E947" s="279"/>
      <c r="F947" s="667"/>
      <c r="G947" s="821"/>
      <c r="H947" s="563"/>
    </row>
    <row r="948" spans="2:8" ht="46.8">
      <c r="B948" s="103">
        <f t="shared" si="6"/>
        <v>20</v>
      </c>
      <c r="C948" s="279" t="s">
        <v>171</v>
      </c>
      <c r="D948" s="279" t="s">
        <v>15</v>
      </c>
      <c r="E948" s="279">
        <v>93</v>
      </c>
      <c r="F948" s="667"/>
      <c r="G948" s="821">
        <f t="shared" si="2"/>
        <v>0</v>
      </c>
      <c r="H948" s="563"/>
    </row>
    <row r="949" spans="2:8">
      <c r="B949" s="103"/>
      <c r="C949" s="279"/>
      <c r="D949" s="279"/>
      <c r="E949" s="279"/>
      <c r="F949" s="667"/>
      <c r="G949" s="821"/>
      <c r="H949" s="563"/>
    </row>
    <row r="950" spans="2:8">
      <c r="B950" s="103">
        <f t="shared" si="6"/>
        <v>21</v>
      </c>
      <c r="C950" s="279" t="s">
        <v>172</v>
      </c>
      <c r="D950" s="279" t="s">
        <v>15</v>
      </c>
      <c r="E950" s="279">
        <v>313</v>
      </c>
      <c r="F950" s="667"/>
      <c r="G950" s="821">
        <f t="shared" si="2"/>
        <v>0</v>
      </c>
      <c r="H950" s="563"/>
    </row>
    <row r="951" spans="2:8">
      <c r="B951" s="103"/>
      <c r="C951" s="279"/>
      <c r="D951" s="279"/>
      <c r="E951" s="279"/>
      <c r="F951" s="667"/>
      <c r="G951" s="821"/>
      <c r="H951" s="563"/>
    </row>
    <row r="952" spans="2:8" ht="46.8">
      <c r="B952" s="103">
        <f t="shared" si="6"/>
        <v>22</v>
      </c>
      <c r="C952" s="279" t="s">
        <v>173</v>
      </c>
      <c r="D952" s="279" t="s">
        <v>15</v>
      </c>
      <c r="E952" s="279">
        <v>190</v>
      </c>
      <c r="F952" s="667"/>
      <c r="G952" s="821">
        <f t="shared" si="2"/>
        <v>0</v>
      </c>
      <c r="H952" s="563"/>
    </row>
    <row r="953" spans="2:8">
      <c r="B953" s="103"/>
      <c r="C953" s="279"/>
      <c r="D953" s="279"/>
      <c r="E953" s="279"/>
      <c r="F953" s="667"/>
      <c r="G953" s="821"/>
      <c r="H953" s="563"/>
    </row>
    <row r="954" spans="2:8">
      <c r="B954" s="103">
        <f t="shared" si="6"/>
        <v>23</v>
      </c>
      <c r="C954" s="279" t="s">
        <v>174</v>
      </c>
      <c r="D954" s="279" t="s">
        <v>15</v>
      </c>
      <c r="E954" s="279">
        <v>24</v>
      </c>
      <c r="F954" s="667"/>
      <c r="G954" s="821">
        <f t="shared" si="2"/>
        <v>0</v>
      </c>
      <c r="H954" s="563"/>
    </row>
    <row r="955" spans="2:8">
      <c r="B955" s="103"/>
      <c r="C955" s="279"/>
      <c r="D955" s="279"/>
      <c r="E955" s="279"/>
      <c r="F955" s="667"/>
      <c r="G955" s="821"/>
      <c r="H955" s="563"/>
    </row>
    <row r="956" spans="2:8" ht="46.8">
      <c r="B956" s="103">
        <f t="shared" si="6"/>
        <v>24</v>
      </c>
      <c r="C956" s="279" t="s">
        <v>175</v>
      </c>
      <c r="D956" s="279" t="s">
        <v>15</v>
      </c>
      <c r="E956" s="279">
        <v>35</v>
      </c>
      <c r="F956" s="667"/>
      <c r="G956" s="821">
        <f t="shared" si="2"/>
        <v>0</v>
      </c>
      <c r="H956" s="563"/>
    </row>
    <row r="957" spans="2:8">
      <c r="B957" s="103"/>
      <c r="C957" s="279"/>
      <c r="D957" s="279"/>
      <c r="E957" s="279"/>
      <c r="F957" s="667"/>
      <c r="G957" s="821"/>
      <c r="H957" s="563"/>
    </row>
    <row r="958" spans="2:8">
      <c r="B958" s="103">
        <f t="shared" si="6"/>
        <v>25</v>
      </c>
      <c r="C958" s="279" t="s">
        <v>176</v>
      </c>
      <c r="D958" s="279" t="s">
        <v>15</v>
      </c>
      <c r="E958" s="279">
        <v>4</v>
      </c>
      <c r="F958" s="667"/>
      <c r="G958" s="821">
        <f t="shared" si="2"/>
        <v>0</v>
      </c>
      <c r="H958" s="563"/>
    </row>
    <row r="959" spans="2:8">
      <c r="B959" s="103"/>
      <c r="C959" s="279"/>
      <c r="D959" s="279"/>
      <c r="E959" s="279"/>
      <c r="F959" s="667"/>
      <c r="G959" s="821"/>
      <c r="H959" s="563"/>
    </row>
    <row r="960" spans="2:8">
      <c r="B960" s="103">
        <f t="shared" si="6"/>
        <v>26</v>
      </c>
      <c r="C960" s="279" t="s">
        <v>177</v>
      </c>
      <c r="D960" s="279" t="s">
        <v>15</v>
      </c>
      <c r="E960" s="279">
        <v>66</v>
      </c>
      <c r="F960" s="667"/>
      <c r="G960" s="821">
        <f t="shared" si="2"/>
        <v>0</v>
      </c>
      <c r="H960" s="563"/>
    </row>
    <row r="961" spans="2:8">
      <c r="B961" s="103"/>
      <c r="C961" s="279"/>
      <c r="D961" s="279"/>
      <c r="E961" s="279"/>
      <c r="F961" s="667"/>
      <c r="G961" s="821"/>
      <c r="H961" s="563"/>
    </row>
    <row r="962" spans="2:8">
      <c r="B962" s="103">
        <f t="shared" si="6"/>
        <v>27</v>
      </c>
      <c r="C962" s="279" t="s">
        <v>178</v>
      </c>
      <c r="D962" s="279" t="s">
        <v>15</v>
      </c>
      <c r="E962" s="279">
        <v>79</v>
      </c>
      <c r="F962" s="667"/>
      <c r="G962" s="821">
        <f t="shared" si="2"/>
        <v>0</v>
      </c>
      <c r="H962" s="563"/>
    </row>
    <row r="963" spans="2:8">
      <c r="B963" s="103"/>
      <c r="C963" s="279"/>
      <c r="D963" s="279"/>
      <c r="E963" s="279"/>
      <c r="F963" s="667"/>
      <c r="G963" s="821"/>
      <c r="H963" s="563"/>
    </row>
    <row r="964" spans="2:8">
      <c r="B964" s="103">
        <f t="shared" si="6"/>
        <v>28</v>
      </c>
      <c r="C964" s="279" t="s">
        <v>179</v>
      </c>
      <c r="D964" s="279" t="s">
        <v>32</v>
      </c>
      <c r="E964" s="279">
        <v>258</v>
      </c>
      <c r="F964" s="667"/>
      <c r="G964" s="821">
        <f t="shared" si="2"/>
        <v>0</v>
      </c>
      <c r="H964" s="563"/>
    </row>
    <row r="965" spans="2:8">
      <c r="B965" s="103"/>
      <c r="C965" s="279"/>
      <c r="D965" s="279"/>
      <c r="E965" s="279"/>
      <c r="F965" s="667"/>
      <c r="G965" s="821"/>
      <c r="H965" s="563"/>
    </row>
    <row r="966" spans="2:8">
      <c r="B966" s="103">
        <f t="shared" si="6"/>
        <v>29</v>
      </c>
      <c r="C966" s="279" t="s">
        <v>180</v>
      </c>
      <c r="D966" s="279" t="s">
        <v>32</v>
      </c>
      <c r="E966" s="279">
        <v>118</v>
      </c>
      <c r="F966" s="667"/>
      <c r="G966" s="821">
        <f t="shared" ref="G966:G1022" si="7">(E966*F966)</f>
        <v>0</v>
      </c>
      <c r="H966" s="563"/>
    </row>
    <row r="967" spans="2:8">
      <c r="B967" s="103"/>
      <c r="C967" s="279"/>
      <c r="D967" s="279"/>
      <c r="E967" s="279"/>
      <c r="F967" s="667"/>
      <c r="G967" s="821"/>
      <c r="H967" s="563"/>
    </row>
    <row r="968" spans="2:8">
      <c r="B968" s="103">
        <f t="shared" si="6"/>
        <v>30</v>
      </c>
      <c r="C968" s="279" t="s">
        <v>181</v>
      </c>
      <c r="D968" s="279" t="s">
        <v>32</v>
      </c>
      <c r="E968" s="279">
        <v>132</v>
      </c>
      <c r="F968" s="667"/>
      <c r="G968" s="821">
        <f t="shared" si="7"/>
        <v>0</v>
      </c>
      <c r="H968" s="563"/>
    </row>
    <row r="969" spans="2:8">
      <c r="B969" s="103"/>
      <c r="C969" s="279"/>
      <c r="D969" s="279"/>
      <c r="E969" s="279"/>
      <c r="F969" s="667"/>
      <c r="G969" s="821"/>
      <c r="H969" s="563"/>
    </row>
    <row r="970" spans="2:8">
      <c r="B970" s="103">
        <f t="shared" si="6"/>
        <v>31</v>
      </c>
      <c r="C970" s="279" t="s">
        <v>182</v>
      </c>
      <c r="D970" s="279" t="s">
        <v>32</v>
      </c>
      <c r="E970" s="279">
        <v>15</v>
      </c>
      <c r="F970" s="667"/>
      <c r="G970" s="821">
        <f t="shared" si="7"/>
        <v>0</v>
      </c>
      <c r="H970" s="563"/>
    </row>
    <row r="971" spans="2:8">
      <c r="B971" s="103"/>
      <c r="C971" s="279"/>
      <c r="D971" s="279"/>
      <c r="E971" s="279"/>
      <c r="F971" s="667"/>
      <c r="G971" s="821"/>
      <c r="H971" s="563"/>
    </row>
    <row r="972" spans="2:8">
      <c r="B972" s="103">
        <f t="shared" si="6"/>
        <v>32</v>
      </c>
      <c r="C972" s="279" t="s">
        <v>183</v>
      </c>
      <c r="D972" s="279" t="s">
        <v>32</v>
      </c>
      <c r="E972" s="279">
        <v>63</v>
      </c>
      <c r="F972" s="667"/>
      <c r="G972" s="821">
        <f t="shared" si="7"/>
        <v>0</v>
      </c>
      <c r="H972" s="563"/>
    </row>
    <row r="973" spans="2:8">
      <c r="B973" s="103"/>
      <c r="C973" s="279"/>
      <c r="D973" s="279"/>
      <c r="E973" s="279"/>
      <c r="F973" s="667"/>
      <c r="G973" s="821"/>
      <c r="H973" s="563"/>
    </row>
    <row r="974" spans="2:8" ht="46.8">
      <c r="B974" s="103">
        <f t="shared" si="6"/>
        <v>33</v>
      </c>
      <c r="C974" s="279" t="s">
        <v>184</v>
      </c>
      <c r="D974" s="279" t="s">
        <v>22</v>
      </c>
      <c r="E974" s="279">
        <v>3</v>
      </c>
      <c r="F974" s="667"/>
      <c r="G974" s="821">
        <f t="shared" si="7"/>
        <v>0</v>
      </c>
      <c r="H974" s="563"/>
    </row>
    <row r="975" spans="2:8">
      <c r="B975" s="103"/>
      <c r="C975" s="279"/>
      <c r="D975" s="279"/>
      <c r="E975" s="279"/>
      <c r="F975" s="667"/>
      <c r="G975" s="821"/>
      <c r="H975" s="563"/>
    </row>
    <row r="976" spans="2:8">
      <c r="B976" s="103">
        <f t="shared" si="6"/>
        <v>34</v>
      </c>
      <c r="C976" s="279" t="s">
        <v>185</v>
      </c>
      <c r="D976" s="279"/>
      <c r="E976" s="279"/>
      <c r="F976" s="667"/>
      <c r="G976" s="821"/>
      <c r="H976" s="563"/>
    </row>
    <row r="977" spans="2:8">
      <c r="B977" s="103"/>
      <c r="C977" s="279"/>
      <c r="D977" s="279"/>
      <c r="E977" s="279"/>
      <c r="F977" s="667"/>
      <c r="G977" s="821"/>
      <c r="H977" s="563"/>
    </row>
    <row r="978" spans="2:8" ht="46.8">
      <c r="B978" s="103">
        <f t="shared" si="6"/>
        <v>35</v>
      </c>
      <c r="C978" s="279" t="s">
        <v>186</v>
      </c>
      <c r="D978" s="279" t="s">
        <v>15</v>
      </c>
      <c r="E978" s="279">
        <v>554</v>
      </c>
      <c r="F978" s="667"/>
      <c r="G978" s="821">
        <f t="shared" si="7"/>
        <v>0</v>
      </c>
      <c r="H978" s="563"/>
    </row>
    <row r="979" spans="2:8">
      <c r="B979" s="103"/>
      <c r="C979" s="279"/>
      <c r="D979" s="279"/>
      <c r="E979" s="279"/>
      <c r="F979" s="667"/>
      <c r="G979" s="821"/>
      <c r="H979" s="563"/>
    </row>
    <row r="980" spans="2:8" ht="46.8">
      <c r="B980" s="103">
        <f t="shared" si="6"/>
        <v>36</v>
      </c>
      <c r="C980" s="279" t="s">
        <v>187</v>
      </c>
      <c r="D980" s="279" t="s">
        <v>15</v>
      </c>
      <c r="E980" s="279">
        <v>60</v>
      </c>
      <c r="F980" s="667"/>
      <c r="G980" s="821">
        <f t="shared" si="7"/>
        <v>0</v>
      </c>
      <c r="H980" s="563"/>
    </row>
    <row r="981" spans="2:8">
      <c r="B981" s="103"/>
      <c r="C981" s="279"/>
      <c r="D981" s="279"/>
      <c r="E981" s="279"/>
      <c r="F981" s="667"/>
      <c r="G981" s="821"/>
      <c r="H981" s="563"/>
    </row>
    <row r="982" spans="2:8" ht="46.8">
      <c r="B982" s="103">
        <f t="shared" si="6"/>
        <v>37</v>
      </c>
      <c r="C982" s="279" t="s">
        <v>188</v>
      </c>
      <c r="D982" s="279" t="s">
        <v>15</v>
      </c>
      <c r="E982" s="279">
        <v>538</v>
      </c>
      <c r="F982" s="667"/>
      <c r="G982" s="821">
        <f t="shared" si="7"/>
        <v>0</v>
      </c>
      <c r="H982" s="563"/>
    </row>
    <row r="983" spans="2:8">
      <c r="B983" s="103"/>
      <c r="C983" s="279"/>
      <c r="D983" s="279"/>
      <c r="E983" s="279"/>
      <c r="F983" s="667"/>
      <c r="G983" s="821"/>
      <c r="H983" s="563"/>
    </row>
    <row r="984" spans="2:8" ht="46.8">
      <c r="B984" s="103">
        <f t="shared" si="6"/>
        <v>38</v>
      </c>
      <c r="C984" s="279" t="s">
        <v>189</v>
      </c>
      <c r="D984" s="279" t="s">
        <v>15</v>
      </c>
      <c r="E984" s="279">
        <v>30</v>
      </c>
      <c r="F984" s="667"/>
      <c r="G984" s="821">
        <f t="shared" si="7"/>
        <v>0</v>
      </c>
      <c r="H984" s="563"/>
    </row>
    <row r="985" spans="2:8">
      <c r="B985" s="103"/>
      <c r="C985" s="279"/>
      <c r="D985" s="279"/>
      <c r="E985" s="279"/>
      <c r="F985" s="667"/>
      <c r="G985" s="821"/>
      <c r="H985" s="563"/>
    </row>
    <row r="986" spans="2:8" ht="46.8">
      <c r="B986" s="103">
        <f t="shared" si="6"/>
        <v>39</v>
      </c>
      <c r="C986" s="279" t="s">
        <v>190</v>
      </c>
      <c r="D986" s="279" t="s">
        <v>15</v>
      </c>
      <c r="E986" s="279">
        <v>4</v>
      </c>
      <c r="F986" s="667"/>
      <c r="G986" s="821">
        <f t="shared" si="7"/>
        <v>0</v>
      </c>
      <c r="H986" s="563"/>
    </row>
    <row r="987" spans="2:8">
      <c r="B987" s="103"/>
      <c r="C987" s="279"/>
      <c r="D987" s="279"/>
      <c r="E987" s="279"/>
      <c r="F987" s="667"/>
      <c r="G987" s="821"/>
      <c r="H987" s="563"/>
    </row>
    <row r="988" spans="2:8" ht="46.8">
      <c r="B988" s="103">
        <f t="shared" si="6"/>
        <v>40</v>
      </c>
      <c r="C988" s="279" t="s">
        <v>191</v>
      </c>
      <c r="D988" s="279" t="s">
        <v>15</v>
      </c>
      <c r="E988" s="279">
        <v>14</v>
      </c>
      <c r="F988" s="667"/>
      <c r="G988" s="821">
        <f t="shared" si="7"/>
        <v>0</v>
      </c>
      <c r="H988" s="563"/>
    </row>
    <row r="989" spans="2:8">
      <c r="B989" s="103"/>
      <c r="C989" s="279"/>
      <c r="D989" s="279"/>
      <c r="E989" s="279"/>
      <c r="F989" s="667"/>
      <c r="G989" s="821"/>
      <c r="H989" s="563"/>
    </row>
    <row r="990" spans="2:8" ht="46.8">
      <c r="B990" s="103">
        <f t="shared" si="6"/>
        <v>41</v>
      </c>
      <c r="C990" s="279" t="s">
        <v>192</v>
      </c>
      <c r="D990" s="279" t="s">
        <v>15</v>
      </c>
      <c r="E990" s="279">
        <v>67</v>
      </c>
      <c r="F990" s="667"/>
      <c r="G990" s="821">
        <f t="shared" si="7"/>
        <v>0</v>
      </c>
      <c r="H990" s="563"/>
    </row>
    <row r="991" spans="2:8">
      <c r="B991" s="103"/>
      <c r="C991" s="279"/>
      <c r="D991" s="279"/>
      <c r="E991" s="279"/>
      <c r="F991" s="667"/>
      <c r="G991" s="821"/>
      <c r="H991" s="563"/>
    </row>
    <row r="992" spans="2:8">
      <c r="B992" s="103">
        <f t="shared" si="6"/>
        <v>42</v>
      </c>
      <c r="C992" s="279" t="s">
        <v>193</v>
      </c>
      <c r="D992" s="279" t="s">
        <v>15</v>
      </c>
      <c r="E992" s="279">
        <v>34</v>
      </c>
      <c r="F992" s="667"/>
      <c r="G992" s="821">
        <f t="shared" si="7"/>
        <v>0</v>
      </c>
      <c r="H992" s="563"/>
    </row>
    <row r="993" spans="2:8">
      <c r="B993" s="103"/>
      <c r="C993" s="279"/>
      <c r="D993" s="279"/>
      <c r="E993" s="279"/>
      <c r="F993" s="667"/>
      <c r="G993" s="821"/>
      <c r="H993" s="563"/>
    </row>
    <row r="994" spans="2:8">
      <c r="B994" s="103">
        <f t="shared" si="6"/>
        <v>43</v>
      </c>
      <c r="C994" s="279" t="s">
        <v>194</v>
      </c>
      <c r="D994" s="279" t="s">
        <v>15</v>
      </c>
      <c r="E994" s="279">
        <v>13</v>
      </c>
      <c r="F994" s="667"/>
      <c r="G994" s="821">
        <f t="shared" si="7"/>
        <v>0</v>
      </c>
      <c r="H994" s="563"/>
    </row>
    <row r="995" spans="2:8">
      <c r="B995" s="103"/>
      <c r="C995" s="279"/>
      <c r="D995" s="279"/>
      <c r="E995" s="279"/>
      <c r="F995" s="667"/>
      <c r="G995" s="821"/>
      <c r="H995" s="563"/>
    </row>
    <row r="996" spans="2:8">
      <c r="B996" s="103">
        <f t="shared" si="6"/>
        <v>44</v>
      </c>
      <c r="C996" s="279" t="s">
        <v>195</v>
      </c>
      <c r="D996" s="279"/>
      <c r="E996" s="279"/>
      <c r="F996" s="667"/>
      <c r="G996" s="821"/>
      <c r="H996" s="563"/>
    </row>
    <row r="997" spans="2:8">
      <c r="B997" s="103"/>
      <c r="C997" s="279"/>
      <c r="D997" s="279"/>
      <c r="E997" s="279"/>
      <c r="F997" s="667"/>
      <c r="G997" s="821"/>
      <c r="H997" s="563"/>
    </row>
    <row r="998" spans="2:8">
      <c r="B998" s="103">
        <f t="shared" si="6"/>
        <v>45</v>
      </c>
      <c r="C998" s="279" t="s">
        <v>196</v>
      </c>
      <c r="D998" s="279" t="s">
        <v>15</v>
      </c>
      <c r="E998" s="279">
        <v>489</v>
      </c>
      <c r="F998" s="667"/>
      <c r="G998" s="821">
        <f t="shared" si="7"/>
        <v>0</v>
      </c>
      <c r="H998" s="563"/>
    </row>
    <row r="999" spans="2:8">
      <c r="B999" s="103"/>
      <c r="C999" s="279"/>
      <c r="D999" s="279"/>
      <c r="E999" s="279"/>
      <c r="F999" s="667"/>
      <c r="G999" s="821"/>
      <c r="H999" s="563"/>
    </row>
    <row r="1000" spans="2:8">
      <c r="B1000" s="103">
        <f t="shared" si="6"/>
        <v>46</v>
      </c>
      <c r="C1000" s="279" t="s">
        <v>197</v>
      </c>
      <c r="D1000" s="279" t="s">
        <v>15</v>
      </c>
      <c r="E1000" s="279">
        <v>6</v>
      </c>
      <c r="F1000" s="667"/>
      <c r="G1000" s="821">
        <f t="shared" si="7"/>
        <v>0</v>
      </c>
      <c r="H1000" s="563"/>
    </row>
    <row r="1001" spans="2:8">
      <c r="B1001" s="103"/>
      <c r="C1001" s="279"/>
      <c r="D1001" s="279"/>
      <c r="E1001" s="279"/>
      <c r="F1001" s="667"/>
      <c r="G1001" s="821"/>
      <c r="H1001" s="563"/>
    </row>
    <row r="1002" spans="2:8" s="285" customFormat="1">
      <c r="B1002" s="57"/>
      <c r="C1002" s="282" t="s">
        <v>198</v>
      </c>
      <c r="D1002" s="282" t="s">
        <v>5</v>
      </c>
      <c r="E1002" s="282"/>
      <c r="F1002" s="674"/>
      <c r="G1002" s="828"/>
      <c r="H1002" s="595"/>
    </row>
    <row r="1003" spans="2:8" s="285" customFormat="1">
      <c r="B1003" s="57"/>
      <c r="C1003" s="282"/>
      <c r="D1003" s="282"/>
      <c r="E1003" s="282"/>
      <c r="F1003" s="674"/>
      <c r="G1003" s="828"/>
      <c r="H1003" s="595"/>
    </row>
    <row r="1004" spans="2:8" s="285" customFormat="1">
      <c r="B1004" s="57"/>
      <c r="C1004" s="282" t="s">
        <v>199</v>
      </c>
      <c r="D1004" s="282" t="s">
        <v>11</v>
      </c>
      <c r="E1004" s="282"/>
      <c r="F1004" s="674"/>
      <c r="G1004" s="828"/>
      <c r="H1004" s="595"/>
    </row>
    <row r="1005" spans="2:8">
      <c r="B1005" s="103"/>
      <c r="C1005" s="279"/>
      <c r="D1005" s="279"/>
      <c r="E1005" s="279"/>
      <c r="F1005" s="667"/>
      <c r="G1005" s="821"/>
      <c r="H1005" s="563"/>
    </row>
    <row r="1006" spans="2:8">
      <c r="B1006" s="103">
        <f>B1000+1</f>
        <v>47</v>
      </c>
      <c r="C1006" s="279" t="s">
        <v>167</v>
      </c>
      <c r="D1006" s="279" t="s">
        <v>15</v>
      </c>
      <c r="E1006" s="279">
        <v>127</v>
      </c>
      <c r="F1006" s="667"/>
      <c r="G1006" s="821">
        <f t="shared" si="7"/>
        <v>0</v>
      </c>
      <c r="H1006" s="563"/>
    </row>
    <row r="1007" spans="2:8">
      <c r="B1007" s="103"/>
      <c r="C1007" s="279"/>
      <c r="D1007" s="279"/>
      <c r="E1007" s="279"/>
      <c r="F1007" s="667"/>
      <c r="G1007" s="821"/>
      <c r="H1007" s="563"/>
    </row>
    <row r="1008" spans="2:8" s="285" customFormat="1">
      <c r="B1008" s="57"/>
      <c r="C1008" s="282" t="s">
        <v>200</v>
      </c>
      <c r="D1008" s="282" t="s">
        <v>5</v>
      </c>
      <c r="E1008" s="282"/>
      <c r="F1008" s="674"/>
      <c r="G1008" s="828"/>
      <c r="H1008" s="595"/>
    </row>
    <row r="1009" spans="2:9" s="285" customFormat="1">
      <c r="B1009" s="57"/>
      <c r="C1009" s="282"/>
      <c r="D1009" s="282"/>
      <c r="E1009" s="282"/>
      <c r="F1009" s="674"/>
      <c r="G1009" s="828"/>
      <c r="H1009" s="595"/>
    </row>
    <row r="1010" spans="2:9" s="285" customFormat="1">
      <c r="B1010" s="57"/>
      <c r="C1010" s="282" t="s">
        <v>201</v>
      </c>
      <c r="D1010" s="282" t="s">
        <v>11</v>
      </c>
      <c r="E1010" s="282"/>
      <c r="F1010" s="674"/>
      <c r="G1010" s="828"/>
      <c r="H1010" s="595"/>
    </row>
    <row r="1011" spans="2:9">
      <c r="B1011" s="103"/>
      <c r="C1011" s="279"/>
      <c r="D1011" s="279"/>
      <c r="E1011" s="279"/>
      <c r="F1011" s="667"/>
      <c r="G1011" s="821"/>
      <c r="H1011" s="563"/>
    </row>
    <row r="1012" spans="2:9">
      <c r="B1012" s="103">
        <f>B1006+1</f>
        <v>48</v>
      </c>
      <c r="C1012" s="720" t="s">
        <v>202</v>
      </c>
      <c r="D1012" s="279" t="s">
        <v>32</v>
      </c>
      <c r="E1012" s="279">
        <v>361</v>
      </c>
      <c r="F1012" s="667"/>
      <c r="G1012" s="821">
        <f t="shared" si="7"/>
        <v>0</v>
      </c>
      <c r="H1012" s="563"/>
    </row>
    <row r="1013" spans="2:9">
      <c r="B1013" s="103"/>
      <c r="C1013" s="279"/>
      <c r="D1013" s="279"/>
      <c r="E1013" s="279"/>
      <c r="F1013" s="667"/>
      <c r="G1013" s="821"/>
      <c r="H1013" s="563"/>
    </row>
    <row r="1014" spans="2:9" s="285" customFormat="1">
      <c r="B1014" s="57"/>
      <c r="C1014" s="282" t="s">
        <v>203</v>
      </c>
      <c r="D1014" s="282" t="s">
        <v>11</v>
      </c>
      <c r="E1014" s="282"/>
      <c r="F1014" s="674"/>
      <c r="G1014" s="828"/>
      <c r="H1014" s="595"/>
    </row>
    <row r="1015" spans="2:9">
      <c r="B1015" s="103"/>
      <c r="C1015" s="279"/>
      <c r="D1015" s="279"/>
      <c r="E1015" s="279"/>
      <c r="F1015" s="667"/>
      <c r="G1015" s="821"/>
      <c r="H1015" s="563"/>
    </row>
    <row r="1016" spans="2:9">
      <c r="B1016" s="103">
        <f>B1012+1</f>
        <v>49</v>
      </c>
      <c r="C1016" s="279" t="s">
        <v>204</v>
      </c>
      <c r="D1016" s="279" t="s">
        <v>32</v>
      </c>
      <c r="E1016" s="279">
        <v>125</v>
      </c>
      <c r="F1016" s="667"/>
      <c r="G1016" s="821">
        <f t="shared" si="7"/>
        <v>0</v>
      </c>
      <c r="H1016" s="563"/>
    </row>
    <row r="1017" spans="2:9">
      <c r="B1017" s="103"/>
      <c r="C1017" s="279"/>
      <c r="D1017" s="279"/>
      <c r="E1017" s="279"/>
      <c r="F1017" s="667"/>
      <c r="G1017" s="821"/>
      <c r="H1017" s="563"/>
    </row>
    <row r="1018" spans="2:9" s="285" customFormat="1">
      <c r="B1018" s="57"/>
      <c r="C1018" s="282" t="s">
        <v>38</v>
      </c>
      <c r="D1018" s="282" t="s">
        <v>5</v>
      </c>
      <c r="E1018" s="282"/>
      <c r="F1018" s="674"/>
      <c r="G1018" s="828"/>
      <c r="H1018" s="595"/>
    </row>
    <row r="1019" spans="2:9" s="285" customFormat="1">
      <c r="B1019" s="57"/>
      <c r="C1019" s="282"/>
      <c r="D1019" s="282"/>
      <c r="E1019" s="282"/>
      <c r="F1019" s="674"/>
      <c r="G1019" s="828"/>
      <c r="H1019" s="595"/>
    </row>
    <row r="1020" spans="2:9" s="285" customFormat="1">
      <c r="B1020" s="57"/>
      <c r="C1020" s="282" t="s">
        <v>39</v>
      </c>
      <c r="D1020" s="282" t="s">
        <v>11</v>
      </c>
      <c r="E1020" s="282"/>
      <c r="F1020" s="674"/>
      <c r="G1020" s="828"/>
      <c r="H1020" s="595"/>
    </row>
    <row r="1021" spans="2:9">
      <c r="B1021" s="103"/>
      <c r="C1021" s="279"/>
      <c r="D1021" s="279"/>
      <c r="E1021" s="279"/>
      <c r="F1021" s="667"/>
      <c r="G1021" s="821"/>
      <c r="H1021" s="563"/>
    </row>
    <row r="1022" spans="2:9">
      <c r="B1022" s="103">
        <f>B1016+1</f>
        <v>50</v>
      </c>
      <c r="C1022" s="279" t="s">
        <v>1644</v>
      </c>
      <c r="D1022" s="279" t="s">
        <v>40</v>
      </c>
      <c r="E1022" s="279">
        <f>59.19+53.19*0</f>
        <v>59.19</v>
      </c>
      <c r="F1022" s="676"/>
      <c r="G1022" s="821">
        <f t="shared" si="7"/>
        <v>0</v>
      </c>
      <c r="H1022" s="650">
        <f>59190/487</f>
        <v>121.54004106776181</v>
      </c>
      <c r="I1022" s="230" t="s">
        <v>1609</v>
      </c>
    </row>
    <row r="1023" spans="2:9">
      <c r="B1023" s="103"/>
      <c r="C1023" s="279"/>
      <c r="D1023" s="279"/>
      <c r="E1023" s="279"/>
      <c r="F1023" s="667"/>
      <c r="G1023" s="821"/>
      <c r="H1023" s="563"/>
    </row>
    <row r="1024" spans="2:9" s="285" customFormat="1">
      <c r="B1024" s="57"/>
      <c r="C1024" s="282" t="s">
        <v>28</v>
      </c>
      <c r="D1024" s="282"/>
      <c r="E1024" s="282"/>
      <c r="F1024" s="674"/>
      <c r="G1024" s="828"/>
      <c r="H1024" s="595"/>
    </row>
    <row r="1025" spans="2:9">
      <c r="B1025" s="103"/>
      <c r="C1025" s="279"/>
      <c r="D1025" s="279"/>
      <c r="E1025" s="279"/>
      <c r="F1025" s="667"/>
      <c r="G1025" s="821"/>
      <c r="H1025" s="563"/>
    </row>
    <row r="1026" spans="2:9">
      <c r="B1026" s="103">
        <f>B1022+1</f>
        <v>51</v>
      </c>
      <c r="C1026" s="279" t="s">
        <v>206</v>
      </c>
      <c r="D1026" s="279" t="s">
        <v>15</v>
      </c>
      <c r="E1026" s="279">
        <v>428</v>
      </c>
      <c r="F1026" s="667"/>
      <c r="G1026" s="821">
        <f t="shared" ref="G1026:G1130" si="8">(E1026*F1026)</f>
        <v>0</v>
      </c>
      <c r="H1026" s="563"/>
    </row>
    <row r="1027" spans="2:9">
      <c r="B1027" s="103"/>
      <c r="C1027" s="279"/>
      <c r="D1027" s="279"/>
      <c r="E1027" s="279"/>
      <c r="F1027" s="667"/>
      <c r="G1027" s="821"/>
      <c r="H1027" s="563"/>
    </row>
    <row r="1028" spans="2:9">
      <c r="B1028" s="103"/>
      <c r="C1028" s="734" t="s">
        <v>140</v>
      </c>
      <c r="D1028" s="279"/>
      <c r="E1028" s="279"/>
      <c r="F1028" s="667"/>
      <c r="G1028" s="821"/>
      <c r="H1028" s="563"/>
    </row>
    <row r="1029" spans="2:9">
      <c r="B1029" s="103"/>
      <c r="C1029" s="734" t="s">
        <v>26</v>
      </c>
      <c r="D1029" s="279"/>
      <c r="E1029" s="279"/>
      <c r="F1029" s="667"/>
      <c r="G1029" s="821"/>
      <c r="H1029" s="563"/>
    </row>
    <row r="1030" spans="2:9" s="285" customFormat="1">
      <c r="B1030" s="57"/>
      <c r="C1030" s="734" t="s">
        <v>1560</v>
      </c>
      <c r="D1030" s="282"/>
      <c r="E1030" s="282"/>
      <c r="F1030" s="674"/>
      <c r="G1030" s="828">
        <f>SUM(G881:G1029)</f>
        <v>0</v>
      </c>
      <c r="H1030" s="595"/>
    </row>
    <row r="1031" spans="2:9">
      <c r="B1031" s="103"/>
      <c r="C1031" s="279"/>
      <c r="D1031" s="279"/>
      <c r="E1031" s="279"/>
      <c r="F1031" s="667"/>
      <c r="G1031" s="821"/>
      <c r="H1031" s="563"/>
    </row>
    <row r="1032" spans="2:9" s="277" customFormat="1">
      <c r="B1032" s="272"/>
      <c r="C1032" s="289"/>
      <c r="D1032" s="289"/>
      <c r="E1032" s="289"/>
      <c r="F1032" s="675"/>
      <c r="G1032" s="830"/>
      <c r="H1032" s="597"/>
      <c r="I1032" s="230"/>
    </row>
    <row r="1033" spans="2:9">
      <c r="B1033" s="103"/>
      <c r="C1033" s="279"/>
      <c r="D1033" s="279"/>
      <c r="E1033" s="279"/>
      <c r="F1033" s="667"/>
      <c r="G1033" s="821"/>
      <c r="H1033" s="563"/>
    </row>
    <row r="1034" spans="2:9">
      <c r="B1034" s="103"/>
      <c r="C1034" s="740" t="s">
        <v>1458</v>
      </c>
      <c r="D1034" s="279"/>
      <c r="E1034" s="279"/>
      <c r="F1034" s="667"/>
      <c r="G1034" s="821"/>
      <c r="H1034" s="563"/>
    </row>
    <row r="1035" spans="2:9">
      <c r="B1035" s="103"/>
      <c r="C1035" s="279"/>
      <c r="D1035" s="279"/>
      <c r="E1035" s="279"/>
      <c r="F1035" s="667"/>
      <c r="G1035" s="821"/>
      <c r="H1035" s="563"/>
    </row>
    <row r="1036" spans="2:9">
      <c r="B1036" s="103"/>
      <c r="C1036" s="734" t="s">
        <v>152</v>
      </c>
      <c r="D1036" s="279"/>
      <c r="E1036" s="279"/>
      <c r="F1036" s="667"/>
      <c r="G1036" s="821"/>
      <c r="H1036" s="563"/>
    </row>
    <row r="1037" spans="2:9">
      <c r="B1037" s="103"/>
      <c r="C1037" s="734"/>
      <c r="D1037" s="279"/>
      <c r="E1037" s="279"/>
      <c r="F1037" s="667"/>
      <c r="G1037" s="821"/>
      <c r="H1037" s="563"/>
    </row>
    <row r="1038" spans="2:9">
      <c r="B1038" s="103"/>
      <c r="C1038" s="734" t="s">
        <v>42</v>
      </c>
      <c r="D1038" s="279"/>
      <c r="E1038" s="279"/>
      <c r="F1038" s="667"/>
      <c r="G1038" s="821"/>
      <c r="H1038" s="563"/>
    </row>
    <row r="1039" spans="2:9">
      <c r="B1039" s="103"/>
      <c r="C1039" s="279"/>
      <c r="D1039" s="279"/>
      <c r="E1039" s="279"/>
      <c r="F1039" s="667"/>
      <c r="G1039" s="821"/>
      <c r="H1039" s="563"/>
    </row>
    <row r="1040" spans="2:9">
      <c r="B1040" s="103"/>
      <c r="C1040" s="62" t="s">
        <v>1444</v>
      </c>
      <c r="D1040" s="91"/>
      <c r="E1040" s="279"/>
      <c r="F1040" s="667"/>
      <c r="G1040" s="821"/>
      <c r="H1040" s="563"/>
    </row>
    <row r="1041" spans="2:8">
      <c r="B1041" s="103"/>
      <c r="C1041" s="62" t="s">
        <v>1445</v>
      </c>
      <c r="D1041" s="91"/>
      <c r="E1041" s="279"/>
      <c r="F1041" s="667"/>
      <c r="G1041" s="821"/>
      <c r="H1041" s="563"/>
    </row>
    <row r="1042" spans="2:8">
      <c r="B1042" s="103"/>
      <c r="C1042" s="62"/>
      <c r="D1042" s="91"/>
      <c r="E1042" s="279"/>
      <c r="F1042" s="667"/>
      <c r="G1042" s="821"/>
      <c r="H1042" s="563"/>
    </row>
    <row r="1043" spans="2:8">
      <c r="B1043" s="103"/>
      <c r="C1043" s="63" t="s">
        <v>789</v>
      </c>
      <c r="D1043" s="58" t="s">
        <v>8</v>
      </c>
      <c r="E1043" s="279"/>
      <c r="F1043" s="667"/>
      <c r="G1043" s="821"/>
      <c r="H1043" s="563"/>
    </row>
    <row r="1044" spans="2:8">
      <c r="B1044" s="103"/>
      <c r="C1044" s="62"/>
      <c r="D1044" s="91"/>
      <c r="E1044" s="279"/>
      <c r="F1044" s="667"/>
      <c r="G1044" s="821"/>
      <c r="H1044" s="563"/>
    </row>
    <row r="1045" spans="2:8">
      <c r="B1045" s="103"/>
      <c r="C1045" s="62" t="s">
        <v>1057</v>
      </c>
      <c r="D1045" s="58" t="s">
        <v>8</v>
      </c>
      <c r="E1045" s="279"/>
      <c r="F1045" s="667"/>
      <c r="G1045" s="821"/>
      <c r="H1045" s="563"/>
    </row>
    <row r="1046" spans="2:8">
      <c r="B1046" s="103"/>
      <c r="C1046" s="62"/>
      <c r="D1046" s="91"/>
      <c r="E1046" s="279"/>
      <c r="F1046" s="667"/>
      <c r="G1046" s="821"/>
      <c r="H1046" s="563"/>
    </row>
    <row r="1047" spans="2:8">
      <c r="B1047" s="103"/>
      <c r="C1047" s="62" t="s">
        <v>1058</v>
      </c>
      <c r="D1047" s="58" t="s">
        <v>11</v>
      </c>
      <c r="E1047" s="279"/>
      <c r="F1047" s="667"/>
      <c r="G1047" s="821"/>
      <c r="H1047" s="563"/>
    </row>
    <row r="1048" spans="2:8">
      <c r="B1048" s="103"/>
      <c r="C1048" s="62"/>
      <c r="D1048" s="91"/>
      <c r="E1048" s="279"/>
      <c r="F1048" s="667"/>
      <c r="G1048" s="821"/>
      <c r="H1048" s="563"/>
    </row>
    <row r="1049" spans="2:8">
      <c r="B1049" s="103"/>
      <c r="C1049" s="62" t="s">
        <v>1059</v>
      </c>
      <c r="D1049" s="91"/>
      <c r="E1049" s="279"/>
      <c r="F1049" s="667"/>
      <c r="G1049" s="821"/>
      <c r="H1049" s="563"/>
    </row>
    <row r="1050" spans="2:8">
      <c r="B1050" s="103"/>
      <c r="C1050" s="62" t="s">
        <v>1060</v>
      </c>
      <c r="D1050" s="91"/>
      <c r="E1050" s="279"/>
      <c r="F1050" s="667"/>
      <c r="G1050" s="821"/>
      <c r="H1050" s="563"/>
    </row>
    <row r="1051" spans="2:8">
      <c r="B1051" s="103"/>
      <c r="C1051" s="62"/>
      <c r="D1051" s="91"/>
      <c r="E1051" s="279"/>
      <c r="F1051" s="667"/>
      <c r="G1051" s="821"/>
      <c r="H1051" s="563"/>
    </row>
    <row r="1052" spans="2:8">
      <c r="B1052" s="103"/>
      <c r="C1052" s="62" t="s">
        <v>1061</v>
      </c>
      <c r="D1052" s="58" t="s">
        <v>11</v>
      </c>
      <c r="E1052" s="279"/>
      <c r="F1052" s="667"/>
      <c r="G1052" s="821"/>
      <c r="H1052" s="563"/>
    </row>
    <row r="1053" spans="2:8">
      <c r="B1053" s="103"/>
      <c r="C1053" s="62"/>
      <c r="D1053" s="91"/>
      <c r="E1053" s="279"/>
      <c r="F1053" s="667"/>
      <c r="G1053" s="821"/>
      <c r="H1053" s="563"/>
    </row>
    <row r="1054" spans="2:8">
      <c r="B1054" s="103"/>
      <c r="C1054" s="62" t="s">
        <v>1446</v>
      </c>
      <c r="D1054" s="91"/>
      <c r="E1054" s="279"/>
      <c r="F1054" s="667"/>
      <c r="G1054" s="821"/>
      <c r="H1054" s="563"/>
    </row>
    <row r="1055" spans="2:8">
      <c r="B1055" s="103"/>
      <c r="C1055" s="62" t="s">
        <v>1449</v>
      </c>
      <c r="D1055" s="91"/>
      <c r="E1055" s="279"/>
      <c r="F1055" s="667"/>
      <c r="G1055" s="821"/>
      <c r="H1055" s="563"/>
    </row>
    <row r="1056" spans="2:8">
      <c r="B1056" s="103"/>
      <c r="C1056" s="62"/>
      <c r="D1056" s="91"/>
      <c r="E1056" s="279"/>
      <c r="F1056" s="667"/>
      <c r="G1056" s="821"/>
      <c r="H1056" s="563"/>
    </row>
    <row r="1057" spans="2:8">
      <c r="B1057" s="103"/>
      <c r="C1057" s="62" t="s">
        <v>1062</v>
      </c>
      <c r="D1057" s="58" t="s">
        <v>11</v>
      </c>
      <c r="E1057" s="279"/>
      <c r="F1057" s="667"/>
      <c r="G1057" s="821"/>
      <c r="H1057" s="563"/>
    </row>
    <row r="1058" spans="2:8">
      <c r="B1058" s="103"/>
      <c r="C1058" s="62"/>
      <c r="D1058" s="91"/>
      <c r="E1058" s="279"/>
      <c r="F1058" s="667"/>
      <c r="G1058" s="821"/>
      <c r="H1058" s="563"/>
    </row>
    <row r="1059" spans="2:8">
      <c r="B1059" s="103"/>
      <c r="C1059" s="62" t="s">
        <v>1447</v>
      </c>
      <c r="D1059" s="91"/>
      <c r="E1059" s="279"/>
      <c r="F1059" s="667"/>
      <c r="G1059" s="821"/>
      <c r="H1059" s="563"/>
    </row>
    <row r="1060" spans="2:8">
      <c r="B1060" s="103"/>
      <c r="C1060" s="62" t="s">
        <v>1448</v>
      </c>
      <c r="D1060" s="91"/>
      <c r="E1060" s="279"/>
      <c r="F1060" s="667"/>
      <c r="G1060" s="821"/>
      <c r="H1060" s="563"/>
    </row>
    <row r="1061" spans="2:8">
      <c r="B1061" s="103"/>
      <c r="C1061" s="62"/>
      <c r="D1061" s="91"/>
      <c r="E1061" s="279"/>
      <c r="F1061" s="667"/>
      <c r="G1061" s="821"/>
      <c r="H1061" s="563"/>
    </row>
    <row r="1062" spans="2:8">
      <c r="B1062" s="103"/>
      <c r="C1062" s="62" t="s">
        <v>1063</v>
      </c>
      <c r="D1062" s="58" t="s">
        <v>11</v>
      </c>
      <c r="E1062" s="279"/>
      <c r="F1062" s="667"/>
      <c r="G1062" s="821"/>
      <c r="H1062" s="563"/>
    </row>
    <row r="1063" spans="2:8">
      <c r="B1063" s="103"/>
      <c r="C1063" s="62"/>
      <c r="D1063" s="91"/>
      <c r="E1063" s="279"/>
      <c r="F1063" s="667"/>
      <c r="G1063" s="821"/>
      <c r="H1063" s="563"/>
    </row>
    <row r="1064" spans="2:8">
      <c r="B1064" s="103"/>
      <c r="C1064" s="62" t="s">
        <v>1451</v>
      </c>
      <c r="D1064" s="91"/>
      <c r="E1064" s="279"/>
      <c r="F1064" s="667"/>
      <c r="G1064" s="821"/>
      <c r="H1064" s="563"/>
    </row>
    <row r="1065" spans="2:8">
      <c r="B1065" s="103"/>
      <c r="C1065" s="62" t="s">
        <v>1452</v>
      </c>
      <c r="D1065" s="91"/>
      <c r="E1065" s="279"/>
      <c r="F1065" s="667"/>
      <c r="G1065" s="821"/>
      <c r="H1065" s="563"/>
    </row>
    <row r="1066" spans="2:8">
      <c r="B1066" s="103"/>
      <c r="C1066" s="62"/>
      <c r="D1066" s="91"/>
      <c r="E1066" s="279"/>
      <c r="F1066" s="667"/>
      <c r="G1066" s="821"/>
      <c r="H1066" s="563"/>
    </row>
    <row r="1067" spans="2:8">
      <c r="B1067" s="103"/>
      <c r="C1067" s="62" t="s">
        <v>1064</v>
      </c>
      <c r="D1067" s="58" t="s">
        <v>11</v>
      </c>
      <c r="E1067" s="279"/>
      <c r="F1067" s="667"/>
      <c r="G1067" s="821"/>
      <c r="H1067" s="563"/>
    </row>
    <row r="1068" spans="2:8">
      <c r="B1068" s="103"/>
      <c r="C1068" s="62"/>
      <c r="D1068" s="91"/>
      <c r="E1068" s="279"/>
      <c r="F1068" s="667"/>
      <c r="G1068" s="821"/>
      <c r="H1068" s="563"/>
    </row>
    <row r="1069" spans="2:8">
      <c r="B1069" s="103"/>
      <c r="C1069" s="62" t="s">
        <v>1450</v>
      </c>
      <c r="D1069" s="91"/>
      <c r="E1069" s="279"/>
      <c r="F1069" s="667"/>
      <c r="G1069" s="821"/>
      <c r="H1069" s="563"/>
    </row>
    <row r="1070" spans="2:8">
      <c r="B1070" s="103"/>
      <c r="C1070" s="62"/>
      <c r="D1070" s="91"/>
      <c r="E1070" s="279"/>
      <c r="F1070" s="667"/>
      <c r="G1070" s="821"/>
      <c r="H1070" s="563"/>
    </row>
    <row r="1071" spans="2:8">
      <c r="B1071" s="103"/>
      <c r="C1071" s="62" t="s">
        <v>1065</v>
      </c>
      <c r="D1071" s="58" t="s">
        <v>11</v>
      </c>
      <c r="E1071" s="279"/>
      <c r="F1071" s="667"/>
      <c r="G1071" s="821"/>
      <c r="H1071" s="563"/>
    </row>
    <row r="1072" spans="2:8">
      <c r="B1072" s="103"/>
      <c r="C1072" s="62"/>
      <c r="D1072" s="91"/>
      <c r="E1072" s="279"/>
      <c r="F1072" s="667"/>
      <c r="G1072" s="821"/>
      <c r="H1072" s="563"/>
    </row>
    <row r="1073" spans="2:8">
      <c r="B1073" s="103"/>
      <c r="C1073" s="62" t="s">
        <v>1453</v>
      </c>
      <c r="D1073" s="91"/>
      <c r="E1073" s="279"/>
      <c r="F1073" s="667"/>
      <c r="G1073" s="821"/>
      <c r="H1073" s="563"/>
    </row>
    <row r="1074" spans="2:8">
      <c r="B1074" s="103"/>
      <c r="C1074" s="62" t="s">
        <v>1454</v>
      </c>
      <c r="D1074" s="91"/>
      <c r="E1074" s="279"/>
      <c r="F1074" s="667"/>
      <c r="G1074" s="821"/>
      <c r="H1074" s="563"/>
    </row>
    <row r="1075" spans="2:8">
      <c r="B1075" s="103"/>
      <c r="C1075" s="279"/>
      <c r="D1075" s="279"/>
      <c r="E1075" s="279"/>
      <c r="F1075" s="667"/>
      <c r="G1075" s="821"/>
      <c r="H1075" s="563"/>
    </row>
    <row r="1076" spans="2:8">
      <c r="B1076" s="103"/>
      <c r="C1076" s="279" t="s">
        <v>208</v>
      </c>
      <c r="D1076" s="279"/>
      <c r="E1076" s="279"/>
      <c r="F1076" s="667"/>
      <c r="G1076" s="821"/>
      <c r="H1076" s="563"/>
    </row>
    <row r="1077" spans="2:8">
      <c r="B1077" s="103"/>
      <c r="C1077" s="279"/>
      <c r="D1077" s="279"/>
      <c r="E1077" s="279"/>
      <c r="F1077" s="667"/>
      <c r="G1077" s="821"/>
      <c r="H1077" s="563"/>
    </row>
    <row r="1078" spans="2:8" s="285" customFormat="1">
      <c r="B1078" s="57"/>
      <c r="C1078" s="282" t="s">
        <v>209</v>
      </c>
      <c r="D1078" s="282" t="s">
        <v>11</v>
      </c>
      <c r="E1078" s="282"/>
      <c r="F1078" s="674"/>
      <c r="G1078" s="828"/>
      <c r="H1078" s="595"/>
    </row>
    <row r="1079" spans="2:8">
      <c r="B1079" s="103"/>
      <c r="C1079" s="279"/>
      <c r="D1079" s="279"/>
      <c r="E1079" s="279"/>
      <c r="F1079" s="667"/>
      <c r="G1079" s="821"/>
      <c r="H1079" s="563"/>
    </row>
    <row r="1080" spans="2:8">
      <c r="B1080" s="103">
        <v>1</v>
      </c>
      <c r="C1080" s="279" t="s">
        <v>210</v>
      </c>
      <c r="D1080" s="279" t="s">
        <v>15</v>
      </c>
      <c r="E1080" s="279">
        <v>113</v>
      </c>
      <c r="F1080" s="667"/>
      <c r="G1080" s="821">
        <f t="shared" si="8"/>
        <v>0</v>
      </c>
      <c r="H1080" s="563"/>
    </row>
    <row r="1081" spans="2:8">
      <c r="B1081" s="103"/>
      <c r="C1081" s="279"/>
      <c r="D1081" s="279"/>
      <c r="E1081" s="279"/>
      <c r="F1081" s="667"/>
      <c r="G1081" s="821"/>
      <c r="H1081" s="563"/>
    </row>
    <row r="1082" spans="2:8">
      <c r="B1082" s="103">
        <f>B1080+1</f>
        <v>2</v>
      </c>
      <c r="C1082" s="279" t="s">
        <v>211</v>
      </c>
      <c r="D1082" s="279" t="s">
        <v>15</v>
      </c>
      <c r="E1082" s="279">
        <v>7</v>
      </c>
      <c r="F1082" s="676"/>
      <c r="G1082" s="821">
        <f t="shared" si="8"/>
        <v>0</v>
      </c>
      <c r="H1082" s="563"/>
    </row>
    <row r="1083" spans="2:8">
      <c r="B1083" s="103"/>
      <c r="C1083" s="279"/>
      <c r="D1083" s="279"/>
      <c r="E1083" s="279"/>
      <c r="F1083" s="667"/>
      <c r="G1083" s="821"/>
      <c r="H1083" s="563"/>
    </row>
    <row r="1084" spans="2:8" s="285" customFormat="1">
      <c r="B1084" s="57"/>
      <c r="C1084" s="282" t="s">
        <v>30</v>
      </c>
      <c r="D1084" s="282" t="s">
        <v>11</v>
      </c>
      <c r="E1084" s="282"/>
      <c r="F1084" s="674"/>
      <c r="G1084" s="828"/>
      <c r="H1084" s="595"/>
    </row>
    <row r="1085" spans="2:8">
      <c r="B1085" s="103"/>
      <c r="C1085" s="279"/>
      <c r="D1085" s="279"/>
      <c r="E1085" s="279"/>
      <c r="F1085" s="667"/>
      <c r="G1085" s="821"/>
      <c r="H1085" s="563"/>
    </row>
    <row r="1086" spans="2:8">
      <c r="B1086" s="103">
        <f>B1082+1</f>
        <v>3</v>
      </c>
      <c r="C1086" s="279" t="s">
        <v>44</v>
      </c>
      <c r="D1086" s="279" t="s">
        <v>32</v>
      </c>
      <c r="E1086" s="279">
        <v>81</v>
      </c>
      <c r="F1086" s="667"/>
      <c r="G1086" s="821">
        <f t="shared" si="8"/>
        <v>0</v>
      </c>
      <c r="H1086" s="563"/>
    </row>
    <row r="1087" spans="2:8">
      <c r="B1087" s="103"/>
      <c r="C1087" s="279"/>
      <c r="D1087" s="279"/>
      <c r="E1087" s="279"/>
      <c r="F1087" s="667"/>
      <c r="G1087" s="821"/>
      <c r="H1087" s="563"/>
    </row>
    <row r="1088" spans="2:8">
      <c r="B1088" s="103">
        <f>B1086+1</f>
        <v>4</v>
      </c>
      <c r="C1088" s="279" t="s">
        <v>31</v>
      </c>
      <c r="D1088" s="279" t="s">
        <v>32</v>
      </c>
      <c r="E1088" s="279">
        <v>662</v>
      </c>
      <c r="F1088" s="667"/>
      <c r="G1088" s="821">
        <f t="shared" si="8"/>
        <v>0</v>
      </c>
      <c r="H1088" s="563"/>
    </row>
    <row r="1089" spans="2:8">
      <c r="B1089" s="103"/>
      <c r="C1089" s="279"/>
      <c r="D1089" s="279"/>
      <c r="E1089" s="279"/>
      <c r="F1089" s="667"/>
      <c r="G1089" s="821"/>
      <c r="H1089" s="563"/>
    </row>
    <row r="1090" spans="2:8">
      <c r="B1090" s="103"/>
      <c r="C1090" s="279" t="s">
        <v>212</v>
      </c>
      <c r="D1090" s="279"/>
      <c r="E1090" s="279"/>
      <c r="F1090" s="667"/>
      <c r="G1090" s="821"/>
      <c r="H1090" s="563"/>
    </row>
    <row r="1091" spans="2:8">
      <c r="B1091" s="103"/>
      <c r="C1091" s="279"/>
      <c r="D1091" s="279"/>
      <c r="E1091" s="279"/>
      <c r="F1091" s="667"/>
      <c r="G1091" s="821"/>
      <c r="H1091" s="563"/>
    </row>
    <row r="1092" spans="2:8" ht="46.8">
      <c r="B1092" s="103">
        <f>B1088+1</f>
        <v>5</v>
      </c>
      <c r="C1092" s="279" t="s">
        <v>213</v>
      </c>
      <c r="D1092" s="279" t="s">
        <v>22</v>
      </c>
      <c r="E1092" s="279">
        <v>192</v>
      </c>
      <c r="F1092" s="667"/>
      <c r="G1092" s="821">
        <f t="shared" si="8"/>
        <v>0</v>
      </c>
      <c r="H1092" s="563"/>
    </row>
    <row r="1093" spans="2:8">
      <c r="B1093" s="103"/>
      <c r="C1093" s="279"/>
      <c r="D1093" s="279"/>
      <c r="E1093" s="279"/>
      <c r="F1093" s="667"/>
      <c r="G1093" s="821"/>
      <c r="H1093" s="563"/>
    </row>
    <row r="1094" spans="2:8">
      <c r="B1094" s="103"/>
      <c r="C1094" s="282" t="s">
        <v>224</v>
      </c>
      <c r="D1094" s="279"/>
      <c r="E1094" s="279"/>
      <c r="F1094" s="667"/>
      <c r="G1094" s="821"/>
      <c r="H1094" s="563"/>
    </row>
    <row r="1095" spans="2:8">
      <c r="B1095" s="103"/>
      <c r="C1095" s="282"/>
      <c r="D1095" s="279"/>
      <c r="E1095" s="279"/>
      <c r="F1095" s="667"/>
      <c r="G1095" s="821"/>
      <c r="H1095" s="563"/>
    </row>
    <row r="1096" spans="2:8" ht="46.8">
      <c r="B1096" s="103"/>
      <c r="C1096" s="279" t="s">
        <v>1645</v>
      </c>
      <c r="D1096" s="279"/>
      <c r="E1096" s="279"/>
      <c r="F1096" s="667"/>
      <c r="G1096" s="821"/>
      <c r="H1096" s="563"/>
    </row>
    <row r="1097" spans="2:8">
      <c r="B1097" s="103"/>
      <c r="C1097" s="279"/>
      <c r="D1097" s="279"/>
      <c r="E1097" s="279"/>
      <c r="F1097" s="667"/>
      <c r="G1097" s="821"/>
      <c r="H1097" s="563"/>
    </row>
    <row r="1098" spans="2:8">
      <c r="B1098" s="103">
        <f>B1092+1</f>
        <v>6</v>
      </c>
      <c r="C1098" s="279" t="s">
        <v>215</v>
      </c>
      <c r="D1098" s="279" t="s">
        <v>15</v>
      </c>
      <c r="E1098" s="279">
        <v>35</v>
      </c>
      <c r="F1098" s="676"/>
      <c r="G1098" s="821">
        <f t="shared" si="8"/>
        <v>0</v>
      </c>
      <c r="H1098" s="563"/>
    </row>
    <row r="1099" spans="2:8">
      <c r="B1099" s="103"/>
      <c r="C1099" s="279"/>
      <c r="D1099" s="279"/>
      <c r="E1099" s="279"/>
      <c r="F1099" s="667"/>
      <c r="G1099" s="821"/>
      <c r="H1099" s="563"/>
    </row>
    <row r="1100" spans="2:8" s="285" customFormat="1">
      <c r="B1100" s="57"/>
      <c r="C1100" s="282" t="s">
        <v>43</v>
      </c>
      <c r="D1100" s="282" t="s">
        <v>5</v>
      </c>
      <c r="E1100" s="282"/>
      <c r="F1100" s="674"/>
      <c r="G1100" s="828"/>
      <c r="H1100" s="595"/>
    </row>
    <row r="1101" spans="2:8">
      <c r="B1101" s="103"/>
      <c r="C1101" s="279"/>
      <c r="D1101" s="279"/>
      <c r="E1101" s="279"/>
      <c r="F1101" s="667"/>
      <c r="G1101" s="821"/>
      <c r="H1101" s="563"/>
    </row>
    <row r="1102" spans="2:8" s="285" customFormat="1" ht="46.8">
      <c r="B1102" s="57"/>
      <c r="C1102" s="282" t="s">
        <v>1456</v>
      </c>
      <c r="D1102" s="282" t="s">
        <v>11</v>
      </c>
      <c r="E1102" s="282"/>
      <c r="F1102" s="674"/>
      <c r="G1102" s="828"/>
      <c r="H1102" s="595"/>
    </row>
    <row r="1103" spans="2:8">
      <c r="B1103" s="103"/>
      <c r="C1103" s="279"/>
      <c r="D1103" s="279"/>
      <c r="E1103" s="279"/>
      <c r="F1103" s="667"/>
      <c r="G1103" s="821"/>
      <c r="H1103" s="563"/>
    </row>
    <row r="1104" spans="2:8">
      <c r="B1104" s="103">
        <f>B1098+1</f>
        <v>7</v>
      </c>
      <c r="C1104" s="279" t="s">
        <v>216</v>
      </c>
      <c r="D1104" s="279" t="s">
        <v>15</v>
      </c>
      <c r="E1104" s="279">
        <v>57</v>
      </c>
      <c r="F1104" s="676"/>
      <c r="G1104" s="821">
        <f t="shared" si="8"/>
        <v>0</v>
      </c>
      <c r="H1104" s="563"/>
    </row>
    <row r="1105" spans="2:8">
      <c r="B1105" s="103"/>
      <c r="C1105" s="279"/>
      <c r="D1105" s="279"/>
      <c r="E1105" s="279"/>
      <c r="F1105" s="676"/>
      <c r="G1105" s="821"/>
      <c r="H1105" s="563"/>
    </row>
    <row r="1106" spans="2:8">
      <c r="B1106" s="103">
        <f>B1104+1</f>
        <v>8</v>
      </c>
      <c r="C1106" s="279" t="s">
        <v>217</v>
      </c>
      <c r="D1106" s="279" t="s">
        <v>15</v>
      </c>
      <c r="E1106" s="279">
        <v>191</v>
      </c>
      <c r="F1106" s="676"/>
      <c r="G1106" s="821">
        <f t="shared" si="8"/>
        <v>0</v>
      </c>
      <c r="H1106" s="563"/>
    </row>
    <row r="1107" spans="2:8">
      <c r="B1107" s="103"/>
      <c r="C1107" s="279"/>
      <c r="D1107" s="279"/>
      <c r="E1107" s="279"/>
      <c r="F1107" s="676"/>
      <c r="G1107" s="821"/>
      <c r="H1107" s="563"/>
    </row>
    <row r="1108" spans="2:8">
      <c r="B1108" s="103">
        <f t="shared" ref="B1108:B1112" si="9">B1106+1</f>
        <v>9</v>
      </c>
      <c r="C1108" s="279" t="s">
        <v>210</v>
      </c>
      <c r="D1108" s="279" t="s">
        <v>15</v>
      </c>
      <c r="E1108" s="279">
        <v>1968</v>
      </c>
      <c r="F1108" s="676"/>
      <c r="G1108" s="821">
        <f t="shared" si="8"/>
        <v>0</v>
      </c>
      <c r="H1108" s="563"/>
    </row>
    <row r="1109" spans="2:8">
      <c r="B1109" s="103"/>
      <c r="C1109" s="279"/>
      <c r="D1109" s="279"/>
      <c r="E1109" s="279"/>
      <c r="F1109" s="676"/>
      <c r="G1109" s="821"/>
      <c r="H1109" s="563"/>
    </row>
    <row r="1110" spans="2:8">
      <c r="B1110" s="103">
        <f t="shared" si="9"/>
        <v>10</v>
      </c>
      <c r="C1110" s="279" t="s">
        <v>218</v>
      </c>
      <c r="D1110" s="279" t="s">
        <v>15</v>
      </c>
      <c r="E1110" s="279">
        <v>91</v>
      </c>
      <c r="F1110" s="676"/>
      <c r="G1110" s="821">
        <f t="shared" si="8"/>
        <v>0</v>
      </c>
      <c r="H1110" s="563"/>
    </row>
    <row r="1111" spans="2:8">
      <c r="B1111" s="103"/>
      <c r="C1111" s="279"/>
      <c r="D1111" s="279"/>
      <c r="E1111" s="279"/>
      <c r="F1111" s="676"/>
      <c r="G1111" s="821"/>
      <c r="H1111" s="563"/>
    </row>
    <row r="1112" spans="2:8">
      <c r="B1112" s="103">
        <f t="shared" si="9"/>
        <v>11</v>
      </c>
      <c r="C1112" s="279" t="s">
        <v>211</v>
      </c>
      <c r="D1112" s="279" t="s">
        <v>15</v>
      </c>
      <c r="E1112" s="279">
        <v>48</v>
      </c>
      <c r="F1112" s="676"/>
      <c r="G1112" s="821">
        <f t="shared" si="8"/>
        <v>0</v>
      </c>
      <c r="H1112" s="563"/>
    </row>
    <row r="1113" spans="2:8">
      <c r="B1113" s="103"/>
      <c r="C1113" s="279"/>
      <c r="D1113" s="279"/>
      <c r="E1113" s="279"/>
      <c r="F1113" s="667"/>
      <c r="G1113" s="821"/>
      <c r="H1113" s="563"/>
    </row>
    <row r="1114" spans="2:8" s="285" customFormat="1">
      <c r="B1114" s="57"/>
      <c r="C1114" s="282" t="s">
        <v>29</v>
      </c>
      <c r="D1114" s="282" t="s">
        <v>5</v>
      </c>
      <c r="E1114" s="282"/>
      <c r="F1114" s="674"/>
      <c r="G1114" s="828"/>
      <c r="H1114" s="595"/>
    </row>
    <row r="1115" spans="2:8" s="285" customFormat="1">
      <c r="B1115" s="57"/>
      <c r="C1115" s="282"/>
      <c r="D1115" s="282"/>
      <c r="E1115" s="282"/>
      <c r="F1115" s="674"/>
      <c r="G1115" s="828"/>
      <c r="H1115" s="595"/>
    </row>
    <row r="1116" spans="2:8" s="285" customFormat="1">
      <c r="B1116" s="57"/>
      <c r="C1116" s="282" t="s">
        <v>30</v>
      </c>
      <c r="D1116" s="282" t="s">
        <v>11</v>
      </c>
      <c r="E1116" s="282"/>
      <c r="F1116" s="674"/>
      <c r="G1116" s="828"/>
      <c r="H1116" s="595"/>
    </row>
    <row r="1117" spans="2:8">
      <c r="B1117" s="103"/>
      <c r="C1117" s="279"/>
      <c r="D1117" s="279"/>
      <c r="E1117" s="279"/>
      <c r="F1117" s="667"/>
      <c r="G1117" s="821"/>
      <c r="H1117" s="563"/>
    </row>
    <row r="1118" spans="2:8">
      <c r="B1118" s="103">
        <f>B1112+1</f>
        <v>12</v>
      </c>
      <c r="C1118" s="279" t="s">
        <v>44</v>
      </c>
      <c r="D1118" s="279" t="s">
        <v>32</v>
      </c>
      <c r="E1118" s="279">
        <v>678</v>
      </c>
      <c r="F1118" s="667"/>
      <c r="G1118" s="821">
        <f t="shared" si="8"/>
        <v>0</v>
      </c>
      <c r="H1118" s="563"/>
    </row>
    <row r="1119" spans="2:8">
      <c r="B1119" s="103"/>
      <c r="C1119" s="279"/>
      <c r="D1119" s="279"/>
      <c r="E1119" s="279"/>
      <c r="F1119" s="667"/>
      <c r="G1119" s="821"/>
      <c r="H1119" s="563"/>
    </row>
    <row r="1120" spans="2:8">
      <c r="B1120" s="103">
        <f>B1118+1</f>
        <v>13</v>
      </c>
      <c r="C1120" s="279" t="s">
        <v>31</v>
      </c>
      <c r="D1120" s="279" t="s">
        <v>32</v>
      </c>
      <c r="E1120" s="279">
        <v>5438</v>
      </c>
      <c r="F1120" s="667"/>
      <c r="G1120" s="821">
        <f t="shared" si="8"/>
        <v>0</v>
      </c>
      <c r="H1120" s="563"/>
    </row>
    <row r="1121" spans="2:8">
      <c r="B1121" s="103"/>
      <c r="C1121" s="279"/>
      <c r="D1121" s="279"/>
      <c r="E1121" s="279"/>
      <c r="F1121" s="667"/>
      <c r="G1121" s="821"/>
      <c r="H1121" s="563"/>
    </row>
    <row r="1122" spans="2:8" s="285" customFormat="1">
      <c r="B1122" s="57"/>
      <c r="C1122" s="282" t="s">
        <v>219</v>
      </c>
      <c r="D1122" s="282" t="s">
        <v>11</v>
      </c>
      <c r="E1122" s="282"/>
      <c r="F1122" s="674"/>
      <c r="G1122" s="828"/>
      <c r="H1122" s="595"/>
    </row>
    <row r="1123" spans="2:8">
      <c r="B1123" s="103"/>
      <c r="C1123" s="279"/>
      <c r="D1123" s="279"/>
      <c r="E1123" s="279"/>
      <c r="F1123" s="667"/>
      <c r="G1123" s="821"/>
      <c r="H1123" s="563"/>
    </row>
    <row r="1124" spans="2:8">
      <c r="B1124" s="103">
        <f>B1120+1</f>
        <v>14</v>
      </c>
      <c r="C1124" s="279" t="s">
        <v>220</v>
      </c>
      <c r="D1124" s="279" t="s">
        <v>32</v>
      </c>
      <c r="E1124" s="279">
        <v>320</v>
      </c>
      <c r="F1124" s="667"/>
      <c r="G1124" s="821">
        <f t="shared" si="8"/>
        <v>0</v>
      </c>
      <c r="H1124" s="563"/>
    </row>
    <row r="1125" spans="2:8">
      <c r="B1125" s="103"/>
      <c r="C1125" s="279"/>
      <c r="D1125" s="279"/>
      <c r="E1125" s="279"/>
      <c r="F1125" s="667"/>
      <c r="G1125" s="821"/>
      <c r="H1125" s="563"/>
    </row>
    <row r="1126" spans="2:8">
      <c r="B1126" s="103">
        <f>B1124+1</f>
        <v>15</v>
      </c>
      <c r="C1126" s="279" t="s">
        <v>221</v>
      </c>
      <c r="D1126" s="279" t="s">
        <v>32</v>
      </c>
      <c r="E1126" s="279">
        <v>38</v>
      </c>
      <c r="F1126" s="667"/>
      <c r="G1126" s="821">
        <f t="shared" si="8"/>
        <v>0</v>
      </c>
      <c r="H1126" s="563"/>
    </row>
    <row r="1127" spans="2:8">
      <c r="B1127" s="103"/>
      <c r="C1127" s="279"/>
      <c r="D1127" s="279"/>
      <c r="E1127" s="279"/>
      <c r="F1127" s="667"/>
      <c r="G1127" s="821"/>
      <c r="H1127" s="563"/>
    </row>
    <row r="1128" spans="2:8" s="285" customFormat="1">
      <c r="B1128" s="57"/>
      <c r="C1128" s="282" t="s">
        <v>222</v>
      </c>
      <c r="D1128" s="282" t="s">
        <v>11</v>
      </c>
      <c r="E1128" s="282"/>
      <c r="F1128" s="674"/>
      <c r="G1128" s="828"/>
      <c r="H1128" s="595"/>
    </row>
    <row r="1129" spans="2:8">
      <c r="B1129" s="103"/>
      <c r="C1129" s="279"/>
      <c r="D1129" s="279"/>
      <c r="E1129" s="279"/>
      <c r="F1129" s="667"/>
      <c r="G1129" s="821"/>
      <c r="H1129" s="563"/>
    </row>
    <row r="1130" spans="2:8">
      <c r="B1130" s="103">
        <f>B1126+1</f>
        <v>16</v>
      </c>
      <c r="C1130" s="279" t="s">
        <v>223</v>
      </c>
      <c r="D1130" s="279" t="s">
        <v>32</v>
      </c>
      <c r="E1130" s="279">
        <v>107</v>
      </c>
      <c r="F1130" s="667"/>
      <c r="G1130" s="821">
        <f t="shared" si="8"/>
        <v>0</v>
      </c>
      <c r="H1130" s="563"/>
    </row>
    <row r="1131" spans="2:8">
      <c r="B1131" s="103"/>
      <c r="C1131" s="279"/>
      <c r="D1131" s="279"/>
      <c r="E1131" s="279"/>
      <c r="F1131" s="667"/>
      <c r="G1131" s="821"/>
      <c r="H1131" s="563"/>
    </row>
    <row r="1132" spans="2:8" s="285" customFormat="1">
      <c r="B1132" s="57"/>
      <c r="C1132" s="282" t="s">
        <v>212</v>
      </c>
      <c r="D1132" s="282" t="s">
        <v>11</v>
      </c>
      <c r="E1132" s="282"/>
      <c r="F1132" s="674"/>
      <c r="G1132" s="828"/>
      <c r="H1132" s="595"/>
    </row>
    <row r="1133" spans="2:8">
      <c r="B1133" s="103"/>
      <c r="C1133" s="279"/>
      <c r="D1133" s="279"/>
      <c r="E1133" s="279"/>
      <c r="F1133" s="667"/>
      <c r="G1133" s="821"/>
      <c r="H1133" s="563"/>
    </row>
    <row r="1134" spans="2:8" ht="46.8">
      <c r="B1134" s="103">
        <f>B1130+1</f>
        <v>17</v>
      </c>
      <c r="C1134" s="279" t="s">
        <v>213</v>
      </c>
      <c r="D1134" s="279" t="s">
        <v>22</v>
      </c>
      <c r="E1134" s="279">
        <v>1624</v>
      </c>
      <c r="F1134" s="667"/>
      <c r="G1134" s="821">
        <f t="shared" ref="G1134:G1203" si="10">(E1134*F1134)</f>
        <v>0</v>
      </c>
      <c r="H1134" s="563"/>
    </row>
    <row r="1135" spans="2:8">
      <c r="B1135" s="103"/>
      <c r="C1135" s="279"/>
      <c r="D1135" s="279"/>
      <c r="E1135" s="279"/>
      <c r="F1135" s="667"/>
      <c r="G1135" s="821"/>
      <c r="H1135" s="563"/>
    </row>
    <row r="1136" spans="2:8">
      <c r="B1136" s="103"/>
      <c r="C1136" s="282" t="s">
        <v>224</v>
      </c>
      <c r="D1136" s="279"/>
      <c r="E1136" s="279"/>
      <c r="F1136" s="667"/>
      <c r="G1136" s="821"/>
      <c r="H1136" s="563"/>
    </row>
    <row r="1137" spans="2:8">
      <c r="B1137" s="103"/>
      <c r="C1137" s="282"/>
      <c r="D1137" s="279"/>
      <c r="E1137" s="279"/>
      <c r="F1137" s="667"/>
      <c r="G1137" s="821"/>
      <c r="H1137" s="563"/>
    </row>
    <row r="1138" spans="2:8">
      <c r="B1138" s="103"/>
      <c r="C1138" s="282" t="s">
        <v>225</v>
      </c>
      <c r="D1138" s="279"/>
      <c r="E1138" s="279"/>
      <c r="F1138" s="667"/>
      <c r="G1138" s="821"/>
      <c r="H1138" s="563"/>
    </row>
    <row r="1139" spans="2:8">
      <c r="B1139" s="103"/>
      <c r="C1139" s="279"/>
      <c r="D1139" s="279"/>
      <c r="E1139" s="279"/>
      <c r="F1139" s="667"/>
      <c r="G1139" s="821"/>
      <c r="H1139" s="563"/>
    </row>
    <row r="1140" spans="2:8" ht="46.8">
      <c r="B1140" s="103"/>
      <c r="C1140" s="279" t="s">
        <v>1645</v>
      </c>
      <c r="D1140" s="279"/>
      <c r="E1140" s="279"/>
      <c r="F1140" s="667"/>
      <c r="G1140" s="821"/>
      <c r="H1140" s="563"/>
    </row>
    <row r="1141" spans="2:8">
      <c r="B1141" s="103"/>
      <c r="C1141" s="279"/>
      <c r="D1141" s="279"/>
      <c r="E1141" s="279"/>
      <c r="F1141" s="667"/>
      <c r="G1141" s="821"/>
      <c r="H1141" s="563"/>
    </row>
    <row r="1142" spans="2:8">
      <c r="B1142" s="103">
        <f>B1134+1</f>
        <v>18</v>
      </c>
      <c r="C1142" s="279" t="s">
        <v>215</v>
      </c>
      <c r="D1142" s="279" t="s">
        <v>15</v>
      </c>
      <c r="E1142" s="279">
        <v>1104</v>
      </c>
      <c r="F1142" s="676"/>
      <c r="G1142" s="821">
        <f t="shared" si="10"/>
        <v>0</v>
      </c>
      <c r="H1142" s="563"/>
    </row>
    <row r="1143" spans="2:8">
      <c r="B1143" s="103"/>
      <c r="C1143" s="279"/>
      <c r="D1143" s="279"/>
      <c r="E1143" s="279"/>
      <c r="F1143" s="667"/>
      <c r="G1143" s="821"/>
      <c r="H1143" s="563"/>
    </row>
    <row r="1144" spans="2:8" ht="46.8">
      <c r="B1144" s="103">
        <f>B1142+1</f>
        <v>19</v>
      </c>
      <c r="C1144" s="279" t="s">
        <v>226</v>
      </c>
      <c r="D1144" s="279" t="s">
        <v>32</v>
      </c>
      <c r="E1144" s="279">
        <v>107</v>
      </c>
      <c r="F1144" s="667"/>
      <c r="G1144" s="821">
        <f t="shared" si="10"/>
        <v>0</v>
      </c>
      <c r="H1144" s="563"/>
    </row>
    <row r="1145" spans="2:8">
      <c r="B1145" s="103"/>
      <c r="C1145" s="279"/>
      <c r="D1145" s="279"/>
      <c r="E1145" s="279"/>
      <c r="F1145" s="667"/>
      <c r="G1145" s="821"/>
      <c r="H1145" s="563"/>
    </row>
    <row r="1146" spans="2:8" ht="70.2">
      <c r="B1146" s="103">
        <f t="shared" ref="B1146" si="11">B1144+1</f>
        <v>20</v>
      </c>
      <c r="C1146" s="279" t="s">
        <v>227</v>
      </c>
      <c r="D1146" s="279" t="s">
        <v>32</v>
      </c>
      <c r="E1146" s="279">
        <v>91</v>
      </c>
      <c r="F1146" s="667"/>
      <c r="G1146" s="821">
        <f t="shared" si="10"/>
        <v>0</v>
      </c>
      <c r="H1146" s="563"/>
    </row>
    <row r="1147" spans="2:8">
      <c r="B1147" s="103"/>
      <c r="C1147" s="279"/>
      <c r="D1147" s="279"/>
      <c r="E1147" s="279"/>
      <c r="F1147" s="667"/>
      <c r="G1147" s="821"/>
      <c r="H1147" s="563"/>
    </row>
    <row r="1148" spans="2:8" s="285" customFormat="1">
      <c r="B1148" s="57"/>
      <c r="C1148" s="282" t="s">
        <v>45</v>
      </c>
      <c r="D1148" s="282"/>
      <c r="E1148" s="282"/>
      <c r="F1148" s="674"/>
      <c r="G1148" s="828"/>
      <c r="H1148" s="595"/>
    </row>
    <row r="1149" spans="2:8">
      <c r="B1149" s="103"/>
      <c r="C1149" s="279"/>
      <c r="D1149" s="279"/>
      <c r="E1149" s="279"/>
      <c r="F1149" s="667"/>
      <c r="G1149" s="821"/>
      <c r="H1149" s="563"/>
    </row>
    <row r="1150" spans="2:8" ht="29.4" customHeight="1">
      <c r="B1150" s="103"/>
      <c r="C1150" s="279" t="s">
        <v>228</v>
      </c>
      <c r="D1150" s="279"/>
      <c r="E1150" s="279"/>
      <c r="F1150" s="667"/>
      <c r="G1150" s="821"/>
      <c r="H1150" s="563"/>
    </row>
    <row r="1151" spans="2:8">
      <c r="B1151" s="103"/>
      <c r="C1151" s="279"/>
      <c r="D1151" s="279"/>
      <c r="E1151" s="279"/>
      <c r="F1151" s="667"/>
      <c r="G1151" s="821"/>
      <c r="H1151" s="563"/>
    </row>
    <row r="1152" spans="2:8">
      <c r="B1152" s="103">
        <f>B1146+1</f>
        <v>21</v>
      </c>
      <c r="C1152" s="279" t="s">
        <v>229</v>
      </c>
      <c r="D1152" s="279" t="s">
        <v>32</v>
      </c>
      <c r="E1152" s="279">
        <v>99</v>
      </c>
      <c r="F1152" s="667"/>
      <c r="G1152" s="821">
        <f t="shared" si="10"/>
        <v>0</v>
      </c>
      <c r="H1152" s="563"/>
    </row>
    <row r="1153" spans="2:9">
      <c r="B1153" s="103"/>
      <c r="C1153" s="279"/>
      <c r="D1153" s="279"/>
      <c r="E1153" s="279"/>
      <c r="F1153" s="667"/>
      <c r="G1153" s="821"/>
      <c r="H1153" s="563"/>
    </row>
    <row r="1154" spans="2:9" s="285" customFormat="1">
      <c r="B1154" s="57"/>
      <c r="C1154" s="282" t="s">
        <v>33</v>
      </c>
      <c r="D1154" s="282"/>
      <c r="E1154" s="282"/>
      <c r="F1154" s="674"/>
      <c r="G1154" s="828"/>
      <c r="H1154" s="595"/>
    </row>
    <row r="1155" spans="2:9">
      <c r="B1155" s="103"/>
      <c r="C1155" s="279"/>
      <c r="D1155" s="279"/>
      <c r="E1155" s="279"/>
      <c r="F1155" s="667"/>
      <c r="G1155" s="821"/>
      <c r="H1155" s="563"/>
    </row>
    <row r="1156" spans="2:9">
      <c r="B1156" s="103"/>
      <c r="C1156" s="695" t="s">
        <v>230</v>
      </c>
      <c r="D1156" s="279"/>
      <c r="E1156" s="279"/>
      <c r="F1156" s="667"/>
      <c r="G1156" s="821"/>
      <c r="H1156" s="563"/>
    </row>
    <row r="1157" spans="2:9">
      <c r="B1157" s="103"/>
      <c r="C1157" s="279"/>
      <c r="D1157" s="279"/>
      <c r="E1157" s="279"/>
      <c r="F1157" s="667"/>
      <c r="G1157" s="821"/>
      <c r="H1157" s="563"/>
    </row>
    <row r="1158" spans="2:9">
      <c r="B1158" s="103">
        <f>B1152+1</f>
        <v>22</v>
      </c>
      <c r="C1158" s="279" t="s">
        <v>231</v>
      </c>
      <c r="D1158" s="279" t="s">
        <v>32</v>
      </c>
      <c r="E1158" s="279">
        <v>101</v>
      </c>
      <c r="F1158" s="667"/>
      <c r="G1158" s="821">
        <f t="shared" si="10"/>
        <v>0</v>
      </c>
      <c r="H1158" s="563"/>
    </row>
    <row r="1159" spans="2:9">
      <c r="B1159" s="103"/>
      <c r="C1159" s="279"/>
      <c r="D1159" s="279"/>
      <c r="E1159" s="279"/>
      <c r="F1159" s="667"/>
      <c r="G1159" s="821"/>
      <c r="H1159" s="563"/>
    </row>
    <row r="1160" spans="2:9">
      <c r="B1160" s="103"/>
      <c r="C1160" s="734" t="s">
        <v>152</v>
      </c>
      <c r="D1160" s="279"/>
      <c r="E1160" s="279"/>
      <c r="F1160" s="667"/>
      <c r="G1160" s="821"/>
      <c r="H1160" s="563"/>
    </row>
    <row r="1161" spans="2:9">
      <c r="B1161" s="103"/>
      <c r="C1161" s="734" t="s">
        <v>42</v>
      </c>
      <c r="D1161" s="279"/>
      <c r="E1161" s="279"/>
      <c r="F1161" s="667"/>
      <c r="G1161" s="821"/>
      <c r="H1161" s="563"/>
    </row>
    <row r="1162" spans="2:9" s="285" customFormat="1">
      <c r="B1162" s="57"/>
      <c r="C1162" s="734" t="s">
        <v>1560</v>
      </c>
      <c r="D1162" s="282"/>
      <c r="E1162" s="282"/>
      <c r="F1162" s="674"/>
      <c r="G1162" s="828">
        <f>SUM(G1080:G1161)</f>
        <v>0</v>
      </c>
      <c r="H1162" s="595"/>
    </row>
    <row r="1163" spans="2:9">
      <c r="B1163" s="103"/>
      <c r="C1163" s="279"/>
      <c r="D1163" s="279"/>
      <c r="E1163" s="279"/>
      <c r="F1163" s="667"/>
      <c r="G1163" s="821"/>
      <c r="H1163" s="563"/>
    </row>
    <row r="1164" spans="2:9" s="277" customFormat="1">
      <c r="B1164" s="272"/>
      <c r="C1164" s="289"/>
      <c r="D1164" s="289"/>
      <c r="E1164" s="289"/>
      <c r="F1164" s="675"/>
      <c r="G1164" s="830"/>
      <c r="H1164" s="597"/>
      <c r="I1164" s="230"/>
    </row>
    <row r="1165" spans="2:9" s="277" customFormat="1">
      <c r="B1165" s="103"/>
      <c r="C1165" s="279"/>
      <c r="D1165" s="279"/>
      <c r="E1165" s="279"/>
      <c r="F1165" s="667"/>
      <c r="G1165" s="821"/>
      <c r="H1165" s="563"/>
      <c r="I1165" s="230"/>
    </row>
    <row r="1166" spans="2:9">
      <c r="B1166" s="103"/>
      <c r="C1166" s="740" t="s">
        <v>1458</v>
      </c>
      <c r="D1166" s="279"/>
      <c r="E1166" s="279"/>
      <c r="F1166" s="667"/>
      <c r="G1166" s="821"/>
      <c r="H1166" s="563"/>
    </row>
    <row r="1167" spans="2:9">
      <c r="B1167" s="527"/>
      <c r="C1167" s="735"/>
      <c r="D1167" s="279"/>
      <c r="E1167" s="279"/>
      <c r="F1167" s="667"/>
      <c r="G1167" s="821"/>
      <c r="H1167" s="563"/>
    </row>
    <row r="1168" spans="2:9" ht="23.25" customHeight="1">
      <c r="B1168" s="103"/>
      <c r="C1168" s="734" t="s">
        <v>207</v>
      </c>
      <c r="D1168" s="279"/>
      <c r="E1168" s="279"/>
      <c r="F1168" s="667"/>
      <c r="G1168" s="821"/>
      <c r="H1168" s="563"/>
    </row>
    <row r="1169" spans="2:8">
      <c r="B1169" s="103"/>
      <c r="C1169" s="734"/>
      <c r="D1169" s="279"/>
      <c r="E1169" s="279"/>
      <c r="F1169" s="667"/>
      <c r="G1169" s="821"/>
      <c r="H1169" s="563"/>
    </row>
    <row r="1170" spans="2:8" ht="23.25" customHeight="1">
      <c r="B1170" s="103"/>
      <c r="C1170" s="734" t="s">
        <v>46</v>
      </c>
      <c r="D1170" s="279"/>
      <c r="E1170" s="279"/>
      <c r="F1170" s="667"/>
      <c r="G1170" s="821"/>
      <c r="H1170" s="563"/>
    </row>
    <row r="1171" spans="2:8">
      <c r="B1171" s="103"/>
      <c r="C1171" s="279"/>
      <c r="D1171" s="279"/>
      <c r="E1171" s="279"/>
      <c r="F1171" s="667"/>
      <c r="G1171" s="821"/>
      <c r="H1171" s="563"/>
    </row>
    <row r="1172" spans="2:8">
      <c r="B1172" s="103"/>
      <c r="C1172" s="62" t="s">
        <v>1444</v>
      </c>
      <c r="D1172" s="279"/>
      <c r="E1172" s="279"/>
      <c r="F1172" s="667"/>
      <c r="G1172" s="821"/>
      <c r="H1172" s="563"/>
    </row>
    <row r="1173" spans="2:8">
      <c r="B1173" s="103"/>
      <c r="C1173" s="62" t="s">
        <v>1457</v>
      </c>
      <c r="D1173" s="279"/>
      <c r="E1173" s="279"/>
      <c r="F1173" s="667"/>
      <c r="G1173" s="821"/>
      <c r="H1173" s="563"/>
    </row>
    <row r="1174" spans="2:8">
      <c r="B1174" s="103"/>
      <c r="C1174" s="279"/>
      <c r="D1174" s="279"/>
      <c r="E1174" s="279"/>
      <c r="F1174" s="667"/>
      <c r="G1174" s="821"/>
      <c r="H1174" s="563"/>
    </row>
    <row r="1175" spans="2:8">
      <c r="B1175" s="103"/>
      <c r="C1175" s="279" t="s">
        <v>47</v>
      </c>
      <c r="D1175" s="279"/>
      <c r="E1175" s="279"/>
      <c r="F1175" s="667"/>
      <c r="G1175" s="821"/>
      <c r="H1175" s="563"/>
    </row>
    <row r="1176" spans="2:8">
      <c r="B1176" s="103"/>
      <c r="C1176" s="279"/>
      <c r="D1176" s="279"/>
      <c r="E1176" s="279"/>
      <c r="F1176" s="667"/>
      <c r="G1176" s="821"/>
      <c r="H1176" s="563"/>
    </row>
    <row r="1177" spans="2:8">
      <c r="B1177" s="103"/>
      <c r="C1177" s="279" t="s">
        <v>233</v>
      </c>
      <c r="D1177" s="279"/>
      <c r="E1177" s="279"/>
      <c r="F1177" s="667"/>
      <c r="G1177" s="821"/>
      <c r="H1177" s="563"/>
    </row>
    <row r="1178" spans="2:8">
      <c r="B1178" s="103"/>
      <c r="C1178" s="279"/>
      <c r="D1178" s="279"/>
      <c r="E1178" s="279"/>
      <c r="F1178" s="667"/>
      <c r="G1178" s="821"/>
      <c r="H1178" s="563"/>
    </row>
    <row r="1179" spans="2:8">
      <c r="B1179" s="103">
        <v>1</v>
      </c>
      <c r="C1179" s="279" t="s">
        <v>48</v>
      </c>
      <c r="D1179" s="279" t="s">
        <v>15</v>
      </c>
      <c r="E1179" s="279">
        <v>161</v>
      </c>
      <c r="F1179" s="667"/>
      <c r="G1179" s="821">
        <f t="shared" si="10"/>
        <v>0</v>
      </c>
      <c r="H1179" s="563"/>
    </row>
    <row r="1180" spans="2:8">
      <c r="B1180" s="103"/>
      <c r="C1180" s="279"/>
      <c r="D1180" s="279"/>
      <c r="E1180" s="279"/>
      <c r="F1180" s="667"/>
      <c r="G1180" s="821"/>
      <c r="H1180" s="563"/>
    </row>
    <row r="1181" spans="2:8" ht="46.8">
      <c r="B1181" s="103"/>
      <c r="C1181" s="279" t="s">
        <v>234</v>
      </c>
      <c r="D1181" s="279"/>
      <c r="E1181" s="279"/>
      <c r="F1181" s="667"/>
      <c r="G1181" s="821"/>
      <c r="H1181" s="563"/>
    </row>
    <row r="1182" spans="2:8">
      <c r="B1182" s="103"/>
      <c r="C1182" s="279"/>
      <c r="D1182" s="279"/>
      <c r="E1182" s="279"/>
      <c r="F1182" s="667"/>
      <c r="G1182" s="821"/>
      <c r="H1182" s="563"/>
    </row>
    <row r="1183" spans="2:8">
      <c r="B1183" s="103">
        <f>B1179+1</f>
        <v>2</v>
      </c>
      <c r="C1183" s="279" t="s">
        <v>49</v>
      </c>
      <c r="D1183" s="279" t="s">
        <v>15</v>
      </c>
      <c r="E1183" s="279">
        <v>464</v>
      </c>
      <c r="F1183" s="667"/>
      <c r="G1183" s="821">
        <f t="shared" si="10"/>
        <v>0</v>
      </c>
      <c r="H1183" s="563"/>
    </row>
    <row r="1184" spans="2:8">
      <c r="B1184" s="103"/>
      <c r="C1184" s="279"/>
      <c r="D1184" s="279"/>
      <c r="E1184" s="279"/>
      <c r="F1184" s="667"/>
      <c r="G1184" s="821"/>
      <c r="H1184" s="563"/>
    </row>
    <row r="1185" spans="2:8">
      <c r="B1185" s="103"/>
      <c r="C1185" s="279" t="s">
        <v>235</v>
      </c>
      <c r="D1185" s="279"/>
      <c r="E1185" s="279"/>
      <c r="F1185" s="667"/>
      <c r="G1185" s="821"/>
      <c r="H1185" s="563"/>
    </row>
    <row r="1186" spans="2:8">
      <c r="B1186" s="103"/>
      <c r="C1186" s="279"/>
      <c r="D1186" s="279"/>
      <c r="E1186" s="279"/>
      <c r="F1186" s="667"/>
      <c r="G1186" s="821"/>
      <c r="H1186" s="563"/>
    </row>
    <row r="1187" spans="2:8" ht="46.8">
      <c r="B1187" s="103"/>
      <c r="C1187" s="279" t="s">
        <v>236</v>
      </c>
      <c r="D1187" s="279"/>
      <c r="E1187" s="279"/>
      <c r="F1187" s="667"/>
      <c r="G1187" s="821"/>
      <c r="H1187" s="563"/>
    </row>
    <row r="1188" spans="2:8">
      <c r="B1188" s="103"/>
      <c r="C1188" s="279"/>
      <c r="D1188" s="279"/>
      <c r="E1188" s="279"/>
      <c r="F1188" s="667"/>
      <c r="G1188" s="821"/>
      <c r="H1188" s="563"/>
    </row>
    <row r="1189" spans="2:8">
      <c r="B1189" s="103">
        <f>B1183+1</f>
        <v>3</v>
      </c>
      <c r="C1189" s="279" t="s">
        <v>237</v>
      </c>
      <c r="D1189" s="279" t="s">
        <v>15</v>
      </c>
      <c r="E1189" s="279">
        <v>503</v>
      </c>
      <c r="F1189" s="676"/>
      <c r="G1189" s="821">
        <f t="shared" si="10"/>
        <v>0</v>
      </c>
      <c r="H1189" s="563"/>
    </row>
    <row r="1190" spans="2:8">
      <c r="B1190" s="103"/>
      <c r="C1190" s="279"/>
      <c r="D1190" s="279"/>
      <c r="E1190" s="279"/>
      <c r="F1190" s="667"/>
      <c r="G1190" s="821"/>
      <c r="H1190" s="563"/>
    </row>
    <row r="1191" spans="2:8">
      <c r="B1191" s="103">
        <f>B1189+1</f>
        <v>4</v>
      </c>
      <c r="C1191" s="279" t="s">
        <v>238</v>
      </c>
      <c r="D1191" s="279" t="s">
        <v>32</v>
      </c>
      <c r="E1191" s="279">
        <v>44</v>
      </c>
      <c r="F1191" s="667"/>
      <c r="G1191" s="821">
        <f t="shared" si="10"/>
        <v>0</v>
      </c>
      <c r="H1191" s="563"/>
    </row>
    <row r="1192" spans="2:8">
      <c r="B1192" s="103"/>
      <c r="C1192" s="279"/>
      <c r="D1192" s="279"/>
      <c r="E1192" s="279"/>
      <c r="F1192" s="667"/>
      <c r="G1192" s="821"/>
      <c r="H1192" s="563"/>
    </row>
    <row r="1193" spans="2:8">
      <c r="B1193" s="103">
        <f t="shared" ref="B1193:B1195" si="12">B1191+1</f>
        <v>5</v>
      </c>
      <c r="C1193" s="279" t="s">
        <v>239</v>
      </c>
      <c r="D1193" s="279" t="s">
        <v>32</v>
      </c>
      <c r="E1193" s="279">
        <v>207</v>
      </c>
      <c r="F1193" s="667"/>
      <c r="G1193" s="821">
        <f t="shared" si="10"/>
        <v>0</v>
      </c>
      <c r="H1193" s="563"/>
    </row>
    <row r="1194" spans="2:8">
      <c r="B1194" s="103"/>
      <c r="C1194" s="279"/>
      <c r="D1194" s="279"/>
      <c r="E1194" s="279"/>
      <c r="F1194" s="667"/>
      <c r="G1194" s="821"/>
      <c r="H1194" s="563"/>
    </row>
    <row r="1195" spans="2:8">
      <c r="B1195" s="103">
        <f t="shared" si="12"/>
        <v>6</v>
      </c>
      <c r="C1195" s="279" t="s">
        <v>240</v>
      </c>
      <c r="D1195" s="279" t="s">
        <v>22</v>
      </c>
      <c r="E1195" s="279">
        <v>22</v>
      </c>
      <c r="F1195" s="667"/>
      <c r="G1195" s="821">
        <f t="shared" si="10"/>
        <v>0</v>
      </c>
      <c r="H1195" s="563"/>
    </row>
    <row r="1196" spans="2:8">
      <c r="B1196" s="103"/>
      <c r="C1196" s="279"/>
      <c r="D1196" s="279"/>
      <c r="E1196" s="279"/>
      <c r="F1196" s="667"/>
      <c r="G1196" s="821"/>
      <c r="H1196" s="563"/>
    </row>
    <row r="1197" spans="2:8">
      <c r="B1197" s="103"/>
      <c r="C1197" s="279" t="s">
        <v>241</v>
      </c>
      <c r="D1197" s="279"/>
      <c r="E1197" s="279"/>
      <c r="F1197" s="667"/>
      <c r="G1197" s="821"/>
      <c r="H1197" s="563"/>
    </row>
    <row r="1198" spans="2:8">
      <c r="B1198" s="103"/>
      <c r="C1198" s="279"/>
      <c r="D1198" s="279"/>
      <c r="E1198" s="279"/>
      <c r="F1198" s="667"/>
      <c r="G1198" s="821"/>
      <c r="H1198" s="563"/>
    </row>
    <row r="1199" spans="2:8" ht="46.8">
      <c r="B1199" s="103">
        <f>B1195+1</f>
        <v>7</v>
      </c>
      <c r="C1199" s="279" t="s">
        <v>242</v>
      </c>
      <c r="D1199" s="279" t="s">
        <v>15</v>
      </c>
      <c r="E1199" s="279">
        <v>458</v>
      </c>
      <c r="F1199" s="667"/>
      <c r="G1199" s="821">
        <f t="shared" si="10"/>
        <v>0</v>
      </c>
      <c r="H1199" s="563"/>
    </row>
    <row r="1200" spans="2:8">
      <c r="B1200" s="103"/>
      <c r="C1200" s="279"/>
      <c r="D1200" s="279"/>
      <c r="E1200" s="279"/>
      <c r="F1200" s="667"/>
      <c r="G1200" s="821"/>
      <c r="H1200" s="563"/>
    </row>
    <row r="1201" spans="2:8">
      <c r="B1201" s="103"/>
      <c r="C1201" s="279" t="s">
        <v>243</v>
      </c>
      <c r="D1201" s="279"/>
      <c r="E1201" s="279"/>
      <c r="F1201" s="667"/>
      <c r="G1201" s="821"/>
      <c r="H1201" s="563"/>
    </row>
    <row r="1202" spans="2:8">
      <c r="B1202" s="103"/>
      <c r="C1202" s="279"/>
      <c r="D1202" s="279"/>
      <c r="E1202" s="279"/>
      <c r="F1202" s="667"/>
      <c r="G1202" s="821"/>
      <c r="H1202" s="563"/>
    </row>
    <row r="1203" spans="2:8">
      <c r="B1203" s="103">
        <f>B1199+1</f>
        <v>8</v>
      </c>
      <c r="C1203" s="279" t="s">
        <v>244</v>
      </c>
      <c r="D1203" s="279" t="s">
        <v>15</v>
      </c>
      <c r="E1203" s="279">
        <v>458</v>
      </c>
      <c r="F1203" s="667"/>
      <c r="G1203" s="821">
        <f t="shared" si="10"/>
        <v>0</v>
      </c>
      <c r="H1203" s="563"/>
    </row>
    <row r="1204" spans="2:8">
      <c r="B1204" s="103"/>
      <c r="C1204" s="279"/>
      <c r="D1204" s="279"/>
      <c r="E1204" s="279"/>
      <c r="F1204" s="667"/>
      <c r="G1204" s="821"/>
      <c r="H1204" s="563"/>
    </row>
    <row r="1205" spans="2:8">
      <c r="B1205" s="103">
        <f>B1203+1</f>
        <v>9</v>
      </c>
      <c r="C1205" s="279" t="s">
        <v>245</v>
      </c>
      <c r="D1205" s="279" t="s">
        <v>15</v>
      </c>
      <c r="E1205" s="279">
        <v>458</v>
      </c>
      <c r="F1205" s="667"/>
      <c r="G1205" s="821">
        <f t="shared" ref="G1205:G1328" si="13">(E1205*F1205)</f>
        <v>0</v>
      </c>
      <c r="H1205" s="563"/>
    </row>
    <row r="1206" spans="2:8">
      <c r="B1206" s="103"/>
      <c r="C1206" s="279"/>
      <c r="D1206" s="279"/>
      <c r="E1206" s="279"/>
      <c r="F1206" s="667"/>
      <c r="G1206" s="821"/>
      <c r="H1206" s="563"/>
    </row>
    <row r="1207" spans="2:8">
      <c r="B1207" s="103"/>
      <c r="C1207" s="279" t="s">
        <v>246</v>
      </c>
      <c r="D1207" s="279"/>
      <c r="E1207" s="279"/>
      <c r="F1207" s="667"/>
      <c r="G1207" s="821"/>
      <c r="H1207" s="563"/>
    </row>
    <row r="1208" spans="2:8">
      <c r="B1208" s="103"/>
      <c r="C1208" s="279"/>
      <c r="D1208" s="279"/>
      <c r="E1208" s="279"/>
      <c r="F1208" s="667"/>
      <c r="G1208" s="821"/>
      <c r="H1208" s="563"/>
    </row>
    <row r="1209" spans="2:8">
      <c r="B1209" s="103">
        <f>B1205+1</f>
        <v>10</v>
      </c>
      <c r="C1209" s="279" t="s">
        <v>247</v>
      </c>
      <c r="D1209" s="279" t="s">
        <v>15</v>
      </c>
      <c r="E1209" s="279">
        <v>45</v>
      </c>
      <c r="F1209" s="667"/>
      <c r="G1209" s="821">
        <f t="shared" si="13"/>
        <v>0</v>
      </c>
      <c r="H1209" s="563"/>
    </row>
    <row r="1210" spans="2:8">
      <c r="B1210" s="103"/>
      <c r="C1210" s="279"/>
      <c r="D1210" s="279"/>
      <c r="E1210" s="279"/>
      <c r="F1210" s="667"/>
      <c r="G1210" s="821"/>
      <c r="H1210" s="563"/>
    </row>
    <row r="1211" spans="2:8" s="285" customFormat="1">
      <c r="B1211" s="57"/>
      <c r="C1211" s="282" t="s">
        <v>248</v>
      </c>
      <c r="D1211" s="282"/>
      <c r="E1211" s="282"/>
      <c r="F1211" s="674"/>
      <c r="G1211" s="828"/>
      <c r="H1211" s="595"/>
    </row>
    <row r="1212" spans="2:8">
      <c r="B1212" s="103"/>
      <c r="C1212" s="279"/>
      <c r="D1212" s="279"/>
      <c r="E1212" s="279"/>
      <c r="F1212" s="667"/>
      <c r="G1212" s="821"/>
      <c r="H1212" s="563"/>
    </row>
    <row r="1213" spans="2:8" ht="46.8">
      <c r="B1213" s="103"/>
      <c r="C1213" s="279" t="s">
        <v>249</v>
      </c>
      <c r="D1213" s="279"/>
      <c r="E1213" s="279"/>
      <c r="F1213" s="667"/>
      <c r="G1213" s="821"/>
      <c r="H1213" s="563"/>
    </row>
    <row r="1214" spans="2:8">
      <c r="B1214" s="103"/>
      <c r="C1214" s="279"/>
      <c r="D1214" s="279"/>
      <c r="E1214" s="279"/>
      <c r="F1214" s="667"/>
      <c r="G1214" s="821"/>
      <c r="H1214" s="563"/>
    </row>
    <row r="1215" spans="2:8">
      <c r="B1215" s="103">
        <f>B1209+1</f>
        <v>11</v>
      </c>
      <c r="C1215" s="279" t="s">
        <v>250</v>
      </c>
      <c r="D1215" s="279" t="s">
        <v>32</v>
      </c>
      <c r="E1215" s="279">
        <v>125</v>
      </c>
      <c r="F1215" s="667"/>
      <c r="G1215" s="821">
        <f t="shared" si="13"/>
        <v>0</v>
      </c>
      <c r="H1215" s="563"/>
    </row>
    <row r="1216" spans="2:8">
      <c r="B1216" s="103"/>
      <c r="C1216" s="279"/>
      <c r="D1216" s="279"/>
      <c r="E1216" s="279"/>
      <c r="F1216" s="667"/>
      <c r="G1216" s="821"/>
      <c r="H1216" s="563"/>
    </row>
    <row r="1217" spans="2:9">
      <c r="B1217" s="103"/>
      <c r="C1217" s="279" t="s">
        <v>251</v>
      </c>
      <c r="D1217" s="279"/>
      <c r="E1217" s="279"/>
      <c r="F1217" s="667"/>
      <c r="G1217" s="821"/>
      <c r="H1217" s="563"/>
    </row>
    <row r="1218" spans="2:9">
      <c r="B1218" s="103"/>
      <c r="C1218" s="279"/>
      <c r="D1218" s="279"/>
      <c r="E1218" s="279"/>
      <c r="F1218" s="667"/>
      <c r="G1218" s="821"/>
      <c r="H1218" s="563"/>
    </row>
    <row r="1219" spans="2:9">
      <c r="B1219" s="103">
        <f>B1215+1</f>
        <v>12</v>
      </c>
      <c r="C1219" s="279" t="s">
        <v>252</v>
      </c>
      <c r="D1219" s="279" t="s">
        <v>32</v>
      </c>
      <c r="E1219" s="279">
        <v>222</v>
      </c>
      <c r="F1219" s="667"/>
      <c r="G1219" s="821">
        <f t="shared" si="13"/>
        <v>0</v>
      </c>
      <c r="H1219" s="563"/>
    </row>
    <row r="1220" spans="2:9">
      <c r="B1220" s="103"/>
      <c r="C1220" s="279"/>
      <c r="D1220" s="279"/>
      <c r="E1220" s="279"/>
      <c r="F1220" s="667"/>
      <c r="G1220" s="821"/>
      <c r="H1220" s="563"/>
    </row>
    <row r="1221" spans="2:9">
      <c r="B1221" s="103"/>
      <c r="C1221" s="734" t="s">
        <v>207</v>
      </c>
      <c r="D1221" s="279"/>
      <c r="E1221" s="279"/>
      <c r="F1221" s="667"/>
      <c r="G1221" s="821"/>
      <c r="H1221" s="563"/>
    </row>
    <row r="1222" spans="2:9">
      <c r="B1222" s="103"/>
      <c r="C1222" s="734" t="s">
        <v>46</v>
      </c>
      <c r="D1222" s="279"/>
      <c r="E1222" s="279"/>
      <c r="F1222" s="667"/>
      <c r="G1222" s="821"/>
      <c r="H1222" s="563"/>
    </row>
    <row r="1223" spans="2:9" s="285" customFormat="1">
      <c r="B1223" s="57"/>
      <c r="C1223" s="734" t="s">
        <v>1560</v>
      </c>
      <c r="D1223" s="282"/>
      <c r="E1223" s="282"/>
      <c r="F1223" s="674"/>
      <c r="G1223" s="828">
        <f>SUM(G1179:G1222)</f>
        <v>0</v>
      </c>
      <c r="H1223" s="595"/>
    </row>
    <row r="1224" spans="2:9">
      <c r="B1224" s="103"/>
      <c r="C1224" s="279"/>
      <c r="D1224" s="279"/>
      <c r="E1224" s="279"/>
      <c r="F1224" s="667"/>
      <c r="G1224" s="821"/>
      <c r="H1224" s="563"/>
    </row>
    <row r="1225" spans="2:9" s="277" customFormat="1">
      <c r="B1225" s="272"/>
      <c r="C1225" s="289"/>
      <c r="D1225" s="289"/>
      <c r="E1225" s="289"/>
      <c r="F1225" s="675"/>
      <c r="G1225" s="830"/>
      <c r="H1225" s="597"/>
      <c r="I1225" s="230"/>
    </row>
    <row r="1226" spans="2:9" s="277" customFormat="1">
      <c r="B1226" s="103"/>
      <c r="C1226" s="279"/>
      <c r="D1226" s="279"/>
      <c r="E1226" s="279"/>
      <c r="F1226" s="667"/>
      <c r="G1226" s="821"/>
      <c r="H1226" s="563"/>
      <c r="I1226" s="230"/>
    </row>
    <row r="1227" spans="2:9">
      <c r="B1227" s="103"/>
      <c r="C1227" s="734" t="s">
        <v>1559</v>
      </c>
      <c r="D1227" s="279"/>
      <c r="E1227" s="279"/>
      <c r="F1227" s="667"/>
      <c r="G1227" s="821"/>
      <c r="H1227" s="563"/>
    </row>
    <row r="1228" spans="2:9">
      <c r="B1228" s="103"/>
      <c r="C1228" s="734"/>
      <c r="D1228" s="279"/>
      <c r="E1228" s="279"/>
      <c r="F1228" s="667"/>
      <c r="G1228" s="821"/>
      <c r="H1228" s="563"/>
    </row>
    <row r="1229" spans="2:9">
      <c r="B1229" s="103"/>
      <c r="C1229" s="734" t="s">
        <v>232</v>
      </c>
      <c r="D1229" s="279"/>
      <c r="E1229" s="279"/>
      <c r="F1229" s="667"/>
      <c r="G1229" s="821"/>
      <c r="H1229" s="563"/>
    </row>
    <row r="1230" spans="2:9">
      <c r="B1230" s="103"/>
      <c r="C1230" s="734"/>
      <c r="D1230" s="279"/>
      <c r="E1230" s="279"/>
      <c r="F1230" s="667"/>
      <c r="G1230" s="821"/>
      <c r="H1230" s="563"/>
    </row>
    <row r="1231" spans="2:9">
      <c r="B1231" s="103"/>
      <c r="C1231" s="734" t="s">
        <v>51</v>
      </c>
      <c r="D1231" s="279"/>
      <c r="E1231" s="279"/>
      <c r="F1231" s="667"/>
      <c r="G1231" s="821"/>
      <c r="H1231" s="563"/>
    </row>
    <row r="1232" spans="2:9">
      <c r="B1232" s="103"/>
      <c r="C1232" s="279"/>
      <c r="D1232" s="279"/>
      <c r="E1232" s="279"/>
      <c r="F1232" s="667"/>
      <c r="G1232" s="821"/>
      <c r="H1232" s="563"/>
    </row>
    <row r="1233" spans="2:8">
      <c r="B1233" s="103"/>
      <c r="C1233" s="62" t="s">
        <v>1444</v>
      </c>
      <c r="D1233" s="91"/>
      <c r="E1233" s="279"/>
      <c r="F1233" s="667"/>
      <c r="G1233" s="821"/>
      <c r="H1233" s="563"/>
    </row>
    <row r="1234" spans="2:8">
      <c r="B1234" s="103"/>
      <c r="C1234" s="62" t="s">
        <v>1457</v>
      </c>
      <c r="D1234" s="91"/>
      <c r="E1234" s="279"/>
      <c r="F1234" s="667"/>
      <c r="G1234" s="821"/>
      <c r="H1234" s="563"/>
    </row>
    <row r="1235" spans="2:8">
      <c r="B1235" s="103"/>
      <c r="C1235" s="62"/>
      <c r="D1235" s="91"/>
      <c r="E1235" s="279"/>
      <c r="F1235" s="667"/>
      <c r="G1235" s="821"/>
      <c r="H1235" s="563"/>
    </row>
    <row r="1236" spans="2:8">
      <c r="B1236" s="103"/>
      <c r="C1236" s="62" t="s">
        <v>789</v>
      </c>
      <c r="D1236" s="58" t="s">
        <v>8</v>
      </c>
      <c r="E1236" s="279"/>
      <c r="F1236" s="667"/>
      <c r="G1236" s="821"/>
      <c r="H1236" s="563"/>
    </row>
    <row r="1237" spans="2:8">
      <c r="B1237" s="103"/>
      <c r="C1237" s="62"/>
      <c r="D1237" s="91"/>
      <c r="E1237" s="279"/>
      <c r="F1237" s="667"/>
      <c r="G1237" s="821"/>
      <c r="H1237" s="563"/>
    </row>
    <row r="1238" spans="2:8">
      <c r="B1238" s="103"/>
      <c r="C1238" s="62" t="s">
        <v>1066</v>
      </c>
      <c r="D1238" s="58" t="s">
        <v>5</v>
      </c>
      <c r="E1238" s="279"/>
      <c r="F1238" s="667"/>
      <c r="G1238" s="821"/>
      <c r="H1238" s="563"/>
    </row>
    <row r="1239" spans="2:8">
      <c r="B1239" s="103"/>
      <c r="C1239" s="62"/>
      <c r="D1239" s="91"/>
      <c r="E1239" s="279"/>
      <c r="F1239" s="667"/>
      <c r="G1239" s="821"/>
      <c r="H1239" s="563"/>
    </row>
    <row r="1240" spans="2:8">
      <c r="B1240" s="103"/>
      <c r="C1240" s="62" t="s">
        <v>1067</v>
      </c>
      <c r="D1240" s="91"/>
      <c r="E1240" s="279"/>
      <c r="F1240" s="667"/>
      <c r="G1240" s="821"/>
      <c r="H1240" s="563"/>
    </row>
    <row r="1241" spans="2:8">
      <c r="B1241" s="103"/>
      <c r="C1241" s="62"/>
      <c r="D1241" s="91"/>
      <c r="E1241" s="279"/>
      <c r="F1241" s="667"/>
      <c r="G1241" s="821"/>
      <c r="H1241" s="563"/>
    </row>
    <row r="1242" spans="2:8">
      <c r="B1242" s="103"/>
      <c r="C1242" s="62" t="s">
        <v>1068</v>
      </c>
      <c r="D1242" s="91"/>
      <c r="E1242" s="279"/>
      <c r="F1242" s="667"/>
      <c r="G1242" s="821"/>
      <c r="H1242" s="563"/>
    </row>
    <row r="1243" spans="2:8">
      <c r="B1243" s="103"/>
      <c r="C1243" s="62"/>
      <c r="D1243" s="91"/>
      <c r="E1243" s="279"/>
      <c r="F1243" s="667"/>
      <c r="G1243" s="821"/>
      <c r="H1243" s="563"/>
    </row>
    <row r="1244" spans="2:8">
      <c r="B1244" s="103"/>
      <c r="C1244" s="62" t="s">
        <v>1069</v>
      </c>
      <c r="D1244" s="91"/>
      <c r="E1244" s="279"/>
      <c r="F1244" s="667"/>
      <c r="G1244" s="821"/>
      <c r="H1244" s="563"/>
    </row>
    <row r="1245" spans="2:8">
      <c r="B1245" s="103"/>
      <c r="C1245" s="62"/>
      <c r="D1245" s="91"/>
      <c r="E1245" s="279"/>
      <c r="F1245" s="667"/>
      <c r="G1245" s="821"/>
      <c r="H1245" s="563"/>
    </row>
    <row r="1246" spans="2:8">
      <c r="B1246" s="103"/>
      <c r="C1246" s="62" t="s">
        <v>1070</v>
      </c>
      <c r="D1246" s="58" t="s">
        <v>5</v>
      </c>
      <c r="E1246" s="279"/>
      <c r="F1246" s="667"/>
      <c r="G1246" s="821"/>
      <c r="H1246" s="563"/>
    </row>
    <row r="1247" spans="2:8">
      <c r="B1247" s="103"/>
      <c r="C1247" s="62"/>
      <c r="D1247" s="91"/>
      <c r="E1247" s="279"/>
      <c r="F1247" s="667"/>
      <c r="G1247" s="821"/>
      <c r="H1247" s="563"/>
    </row>
    <row r="1248" spans="2:8">
      <c r="B1248" s="103"/>
      <c r="C1248" s="62" t="s">
        <v>1463</v>
      </c>
      <c r="D1248" s="91"/>
      <c r="E1248" s="279"/>
      <c r="F1248" s="667"/>
      <c r="G1248" s="821"/>
      <c r="H1248" s="563"/>
    </row>
    <row r="1249" spans="2:8">
      <c r="B1249" s="103"/>
      <c r="C1249" s="62"/>
      <c r="D1249" s="91"/>
      <c r="E1249" s="279"/>
      <c r="F1249" s="667"/>
      <c r="G1249" s="821"/>
      <c r="H1249" s="563"/>
    </row>
    <row r="1250" spans="2:8">
      <c r="B1250" s="103"/>
      <c r="C1250" s="62" t="s">
        <v>1464</v>
      </c>
      <c r="D1250" s="91"/>
      <c r="E1250" s="279"/>
      <c r="F1250" s="667"/>
      <c r="G1250" s="821"/>
      <c r="H1250" s="563"/>
    </row>
    <row r="1251" spans="2:8">
      <c r="B1251" s="103"/>
      <c r="C1251" s="62"/>
      <c r="D1251" s="91"/>
      <c r="E1251" s="279"/>
      <c r="F1251" s="667"/>
      <c r="G1251" s="821"/>
      <c r="H1251" s="563"/>
    </row>
    <row r="1252" spans="2:8">
      <c r="B1252" s="103"/>
      <c r="C1252" s="62" t="s">
        <v>1071</v>
      </c>
      <c r="D1252" s="58" t="s">
        <v>5</v>
      </c>
      <c r="E1252" s="279"/>
      <c r="F1252" s="667"/>
      <c r="G1252" s="821"/>
      <c r="H1252" s="563"/>
    </row>
    <row r="1253" spans="2:8">
      <c r="B1253" s="103"/>
      <c r="C1253" s="62"/>
      <c r="D1253" s="91"/>
      <c r="E1253" s="279"/>
      <c r="F1253" s="667"/>
      <c r="G1253" s="821"/>
      <c r="H1253" s="563"/>
    </row>
    <row r="1254" spans="2:8">
      <c r="B1254" s="103"/>
      <c r="C1254" s="62" t="s">
        <v>1461</v>
      </c>
      <c r="D1254" s="91"/>
      <c r="E1254" s="279"/>
      <c r="F1254" s="667"/>
      <c r="G1254" s="821"/>
      <c r="H1254" s="563"/>
    </row>
    <row r="1255" spans="2:8">
      <c r="B1255" s="103"/>
      <c r="C1255" s="62" t="s">
        <v>1462</v>
      </c>
      <c r="D1255" s="91"/>
      <c r="E1255" s="279"/>
      <c r="F1255" s="667"/>
      <c r="G1255" s="821"/>
      <c r="H1255" s="563"/>
    </row>
    <row r="1256" spans="2:8">
      <c r="B1256" s="103"/>
      <c r="C1256" s="62"/>
      <c r="D1256" s="91"/>
      <c r="E1256" s="279"/>
      <c r="F1256" s="667"/>
      <c r="G1256" s="821"/>
      <c r="H1256" s="563"/>
    </row>
    <row r="1257" spans="2:8">
      <c r="B1257" s="103"/>
      <c r="C1257" s="62" t="s">
        <v>1072</v>
      </c>
      <c r="D1257" s="58" t="s">
        <v>5</v>
      </c>
      <c r="E1257" s="279"/>
      <c r="F1257" s="667"/>
      <c r="G1257" s="821"/>
      <c r="H1257" s="563"/>
    </row>
    <row r="1258" spans="2:8">
      <c r="B1258" s="103"/>
      <c r="C1258" s="62"/>
      <c r="D1258" s="91"/>
      <c r="E1258" s="279"/>
      <c r="F1258" s="667"/>
      <c r="G1258" s="821"/>
      <c r="H1258" s="563"/>
    </row>
    <row r="1259" spans="2:8">
      <c r="B1259" s="103"/>
      <c r="C1259" s="62" t="s">
        <v>1459</v>
      </c>
      <c r="D1259" s="91"/>
      <c r="E1259" s="279"/>
      <c r="F1259" s="667"/>
      <c r="G1259" s="821"/>
      <c r="H1259" s="563"/>
    </row>
    <row r="1260" spans="2:8">
      <c r="B1260" s="103"/>
      <c r="C1260" s="62" t="s">
        <v>1460</v>
      </c>
      <c r="D1260" s="91"/>
      <c r="E1260" s="279"/>
      <c r="F1260" s="667"/>
      <c r="G1260" s="821"/>
      <c r="H1260" s="563"/>
    </row>
    <row r="1261" spans="2:8">
      <c r="B1261" s="103"/>
      <c r="C1261" s="279"/>
      <c r="D1261" s="279"/>
      <c r="E1261" s="279"/>
      <c r="F1261" s="667"/>
      <c r="G1261" s="821"/>
      <c r="H1261" s="563"/>
    </row>
    <row r="1262" spans="2:8">
      <c r="B1262" s="103"/>
      <c r="C1262" s="734" t="s">
        <v>255</v>
      </c>
      <c r="D1262" s="279"/>
      <c r="E1262" s="279"/>
      <c r="F1262" s="667"/>
      <c r="G1262" s="821"/>
      <c r="H1262" s="563"/>
    </row>
    <row r="1263" spans="2:8">
      <c r="B1263" s="103"/>
      <c r="C1263" s="279"/>
      <c r="D1263" s="279"/>
      <c r="E1263" s="279"/>
      <c r="F1263" s="667"/>
      <c r="G1263" s="821"/>
      <c r="H1263" s="563"/>
    </row>
    <row r="1264" spans="2:8">
      <c r="B1264" s="103"/>
      <c r="C1264" s="282" t="s">
        <v>256</v>
      </c>
      <c r="D1264" s="279"/>
      <c r="E1264" s="279"/>
      <c r="F1264" s="667"/>
      <c r="G1264" s="821"/>
      <c r="H1264" s="563"/>
    </row>
    <row r="1265" spans="2:8">
      <c r="B1265" s="103"/>
      <c r="C1265" s="279"/>
      <c r="D1265" s="279"/>
      <c r="E1265" s="279"/>
      <c r="F1265" s="667"/>
      <c r="G1265" s="821"/>
      <c r="H1265" s="563"/>
    </row>
    <row r="1266" spans="2:8">
      <c r="B1266" s="103">
        <v>1</v>
      </c>
      <c r="C1266" s="279" t="s">
        <v>257</v>
      </c>
      <c r="D1266" s="279" t="s">
        <v>22</v>
      </c>
      <c r="E1266" s="279">
        <v>18</v>
      </c>
      <c r="F1266" s="676"/>
      <c r="G1266" s="821">
        <f t="shared" si="13"/>
        <v>0</v>
      </c>
      <c r="H1266" s="563"/>
    </row>
    <row r="1267" spans="2:8">
      <c r="B1267" s="103"/>
      <c r="C1267" s="279"/>
      <c r="D1267" s="279"/>
      <c r="E1267" s="279"/>
      <c r="F1267" s="676"/>
      <c r="G1267" s="821"/>
      <c r="H1267" s="563"/>
    </row>
    <row r="1268" spans="2:8" ht="46.8">
      <c r="B1268" s="103">
        <f>B1266+1</f>
        <v>2</v>
      </c>
      <c r="C1268" s="279" t="s">
        <v>258</v>
      </c>
      <c r="D1268" s="279" t="s">
        <v>22</v>
      </c>
      <c r="E1268" s="279">
        <v>12</v>
      </c>
      <c r="F1268" s="667"/>
      <c r="G1268" s="821">
        <f t="shared" si="13"/>
        <v>0</v>
      </c>
      <c r="H1268" s="563"/>
    </row>
    <row r="1269" spans="2:8">
      <c r="B1269" s="103"/>
      <c r="C1269" s="279"/>
      <c r="D1269" s="279"/>
      <c r="E1269" s="279"/>
      <c r="F1269" s="667"/>
      <c r="G1269" s="821"/>
      <c r="H1269" s="563"/>
    </row>
    <row r="1270" spans="2:8">
      <c r="B1270" s="103"/>
      <c r="C1270" s="282" t="s">
        <v>259</v>
      </c>
      <c r="D1270" s="279"/>
      <c r="E1270" s="279"/>
      <c r="F1270" s="667"/>
      <c r="G1270" s="821"/>
      <c r="H1270" s="563"/>
    </row>
    <row r="1271" spans="2:8">
      <c r="B1271" s="103"/>
      <c r="C1271" s="279"/>
      <c r="D1271" s="279"/>
      <c r="E1271" s="279"/>
      <c r="F1271" s="667"/>
      <c r="G1271" s="821"/>
      <c r="H1271" s="563"/>
    </row>
    <row r="1272" spans="2:8">
      <c r="B1272" s="103">
        <f>B1268+1</f>
        <v>3</v>
      </c>
      <c r="C1272" s="279" t="s">
        <v>260</v>
      </c>
      <c r="D1272" s="279" t="s">
        <v>22</v>
      </c>
      <c r="E1272" s="279">
        <v>57</v>
      </c>
      <c r="F1272" s="667"/>
      <c r="G1272" s="821">
        <f t="shared" si="13"/>
        <v>0</v>
      </c>
      <c r="H1272" s="563"/>
    </row>
    <row r="1273" spans="2:8">
      <c r="B1273" s="103"/>
      <c r="C1273" s="279"/>
      <c r="D1273" s="279"/>
      <c r="E1273" s="279"/>
      <c r="F1273" s="667"/>
      <c r="G1273" s="821"/>
      <c r="H1273" s="563"/>
    </row>
    <row r="1274" spans="2:8" ht="60.6" customHeight="1">
      <c r="B1274" s="103">
        <f>B1272+1</f>
        <v>4</v>
      </c>
      <c r="C1274" s="279" t="s">
        <v>261</v>
      </c>
      <c r="D1274" s="279" t="s">
        <v>22</v>
      </c>
      <c r="E1274" s="279">
        <v>6</v>
      </c>
      <c r="F1274" s="667"/>
      <c r="G1274" s="821">
        <f t="shared" si="13"/>
        <v>0</v>
      </c>
      <c r="H1274" s="563"/>
    </row>
    <row r="1275" spans="2:8">
      <c r="B1275" s="103"/>
      <c r="C1275" s="279"/>
      <c r="D1275" s="279"/>
      <c r="E1275" s="279"/>
      <c r="F1275" s="667"/>
      <c r="G1275" s="821"/>
      <c r="H1275" s="563"/>
    </row>
    <row r="1276" spans="2:8">
      <c r="B1276" s="103"/>
      <c r="C1276" s="734" t="s">
        <v>52</v>
      </c>
      <c r="D1276" s="279"/>
      <c r="E1276" s="279"/>
      <c r="F1276" s="667"/>
      <c r="G1276" s="821"/>
      <c r="H1276" s="563"/>
    </row>
    <row r="1277" spans="2:8">
      <c r="B1277" s="103"/>
      <c r="C1277" s="279"/>
      <c r="D1277" s="279"/>
      <c r="E1277" s="279"/>
      <c r="F1277" s="667"/>
      <c r="G1277" s="821"/>
      <c r="H1277" s="563"/>
    </row>
    <row r="1278" spans="2:8">
      <c r="B1278" s="103"/>
      <c r="C1278" s="282" t="s">
        <v>53</v>
      </c>
      <c r="D1278" s="279"/>
      <c r="E1278" s="279"/>
      <c r="F1278" s="667"/>
      <c r="G1278" s="821"/>
      <c r="H1278" s="563"/>
    </row>
    <row r="1279" spans="2:8">
      <c r="B1279" s="103"/>
      <c r="C1279" s="279"/>
      <c r="D1279" s="279"/>
      <c r="E1279" s="279"/>
      <c r="F1279" s="667"/>
      <c r="G1279" s="821"/>
      <c r="H1279" s="563"/>
    </row>
    <row r="1280" spans="2:8">
      <c r="B1280" s="103">
        <f>B1274+1</f>
        <v>5</v>
      </c>
      <c r="C1280" s="279" t="s">
        <v>1465</v>
      </c>
      <c r="D1280" s="279" t="s">
        <v>32</v>
      </c>
      <c r="E1280" s="279">
        <v>1037</v>
      </c>
      <c r="F1280" s="667"/>
      <c r="G1280" s="821">
        <f>(E1280*F1280)</f>
        <v>0</v>
      </c>
      <c r="H1280" s="563"/>
    </row>
    <row r="1281" spans="2:9">
      <c r="B1281" s="103"/>
      <c r="C1281" s="279"/>
      <c r="D1281" s="279"/>
      <c r="E1281" s="279"/>
      <c r="F1281" s="667"/>
      <c r="G1281" s="821"/>
      <c r="H1281" s="563"/>
    </row>
    <row r="1282" spans="2:9">
      <c r="B1282" s="103"/>
      <c r="C1282" s="734" t="s">
        <v>232</v>
      </c>
      <c r="D1282" s="279"/>
      <c r="E1282" s="279"/>
      <c r="F1282" s="667"/>
      <c r="G1282" s="821"/>
      <c r="H1282" s="563"/>
    </row>
    <row r="1283" spans="2:9">
      <c r="B1283" s="103"/>
      <c r="C1283" s="734" t="s">
        <v>51</v>
      </c>
      <c r="D1283" s="279"/>
      <c r="E1283" s="279"/>
      <c r="F1283" s="667"/>
      <c r="G1283" s="821"/>
      <c r="H1283" s="563"/>
    </row>
    <row r="1284" spans="2:9" s="285" customFormat="1">
      <c r="B1284" s="57"/>
      <c r="C1284" s="734" t="s">
        <v>1560</v>
      </c>
      <c r="D1284" s="282"/>
      <c r="E1284" s="282"/>
      <c r="F1284" s="674"/>
      <c r="G1284" s="828">
        <f>SUM(G1266:G1283)</f>
        <v>0</v>
      </c>
      <c r="H1284" s="595"/>
    </row>
    <row r="1285" spans="2:9">
      <c r="B1285" s="103"/>
      <c r="C1285" s="279"/>
      <c r="D1285" s="279"/>
      <c r="E1285" s="279"/>
      <c r="F1285" s="667"/>
      <c r="G1285" s="821"/>
      <c r="H1285" s="563"/>
    </row>
    <row r="1286" spans="2:9" s="277" customFormat="1">
      <c r="B1286" s="272"/>
      <c r="C1286" s="289"/>
      <c r="D1286" s="289"/>
      <c r="E1286" s="289"/>
      <c r="F1286" s="675"/>
      <c r="G1286" s="830"/>
      <c r="H1286" s="597"/>
      <c r="I1286" s="230"/>
    </row>
    <row r="1287" spans="2:9" s="277" customFormat="1">
      <c r="B1287" s="103"/>
      <c r="C1287" s="279"/>
      <c r="D1287" s="279"/>
      <c r="E1287" s="279"/>
      <c r="F1287" s="667"/>
      <c r="G1287" s="821"/>
      <c r="H1287" s="563"/>
      <c r="I1287" s="230"/>
    </row>
    <row r="1288" spans="2:9">
      <c r="B1288" s="103"/>
      <c r="C1288" s="734" t="s">
        <v>1559</v>
      </c>
      <c r="D1288" s="279"/>
      <c r="E1288" s="279"/>
      <c r="F1288" s="667"/>
      <c r="G1288" s="821"/>
      <c r="H1288" s="563"/>
    </row>
    <row r="1289" spans="2:9">
      <c r="B1289" s="103"/>
      <c r="C1289" s="734"/>
      <c r="D1289" s="279"/>
      <c r="E1289" s="279"/>
      <c r="F1289" s="667"/>
      <c r="G1289" s="821"/>
      <c r="H1289" s="563"/>
    </row>
    <row r="1290" spans="2:9">
      <c r="B1290" s="103"/>
      <c r="C1290" s="734" t="s">
        <v>253</v>
      </c>
      <c r="D1290" s="279"/>
      <c r="E1290" s="279"/>
      <c r="F1290" s="667"/>
      <c r="G1290" s="821"/>
      <c r="H1290" s="563"/>
    </row>
    <row r="1291" spans="2:9">
      <c r="B1291" s="103"/>
      <c r="C1291" s="734"/>
      <c r="D1291" s="279"/>
      <c r="E1291" s="279"/>
      <c r="F1291" s="667"/>
      <c r="G1291" s="821"/>
      <c r="H1291" s="563"/>
    </row>
    <row r="1292" spans="2:9">
      <c r="B1292" s="103"/>
      <c r="C1292" s="734" t="s">
        <v>1469</v>
      </c>
      <c r="D1292" s="279"/>
      <c r="E1292" s="279"/>
      <c r="F1292" s="667"/>
      <c r="G1292" s="821"/>
      <c r="H1292" s="563"/>
    </row>
    <row r="1293" spans="2:9">
      <c r="B1293" s="103"/>
      <c r="C1293" s="279"/>
      <c r="D1293" s="279"/>
      <c r="E1293" s="279"/>
      <c r="F1293" s="667"/>
      <c r="G1293" s="821"/>
      <c r="H1293" s="563"/>
    </row>
    <row r="1294" spans="2:9">
      <c r="B1294" s="103"/>
      <c r="C1294" s="62" t="s">
        <v>1444</v>
      </c>
      <c r="D1294" s="91"/>
      <c r="E1294" s="279"/>
      <c r="F1294" s="667"/>
      <c r="G1294" s="821"/>
      <c r="H1294" s="563"/>
    </row>
    <row r="1295" spans="2:9">
      <c r="B1295" s="103"/>
      <c r="C1295" s="62" t="s">
        <v>1457</v>
      </c>
      <c r="D1295" s="91"/>
      <c r="E1295" s="279"/>
      <c r="F1295" s="667"/>
      <c r="G1295" s="821"/>
      <c r="H1295" s="563"/>
    </row>
    <row r="1296" spans="2:9">
      <c r="B1296" s="103"/>
      <c r="C1296" s="62"/>
      <c r="D1296" s="91"/>
      <c r="E1296" s="279"/>
      <c r="F1296" s="667"/>
      <c r="G1296" s="821"/>
      <c r="H1296" s="563"/>
    </row>
    <row r="1297" spans="2:8">
      <c r="B1297" s="103"/>
      <c r="C1297" s="62" t="s">
        <v>789</v>
      </c>
      <c r="D1297" s="58" t="s">
        <v>8</v>
      </c>
      <c r="E1297" s="279"/>
      <c r="F1297" s="667"/>
      <c r="G1297" s="821"/>
      <c r="H1297" s="563"/>
    </row>
    <row r="1298" spans="2:8">
      <c r="B1298" s="103"/>
      <c r="C1298" s="62"/>
      <c r="D1298" s="91"/>
      <c r="E1298" s="279"/>
      <c r="F1298" s="667"/>
      <c r="G1298" s="821"/>
      <c r="H1298" s="563"/>
    </row>
    <row r="1299" spans="2:8">
      <c r="B1299" s="103"/>
      <c r="C1299" s="62" t="s">
        <v>1073</v>
      </c>
      <c r="D1299" s="58" t="s">
        <v>11</v>
      </c>
      <c r="E1299" s="279"/>
      <c r="F1299" s="667"/>
      <c r="G1299" s="821"/>
      <c r="H1299" s="563"/>
    </row>
    <row r="1300" spans="2:8">
      <c r="B1300" s="103"/>
      <c r="C1300" s="62"/>
      <c r="D1300" s="91"/>
      <c r="E1300" s="279"/>
      <c r="F1300" s="667"/>
      <c r="G1300" s="821"/>
      <c r="H1300" s="563"/>
    </row>
    <row r="1301" spans="2:8">
      <c r="B1301" s="103"/>
      <c r="C1301" s="62" t="s">
        <v>1461</v>
      </c>
      <c r="D1301" s="91"/>
      <c r="E1301" s="279"/>
      <c r="F1301" s="667"/>
      <c r="G1301" s="821"/>
      <c r="H1301" s="563"/>
    </row>
    <row r="1302" spans="2:8">
      <c r="B1302" s="103"/>
      <c r="C1302" s="62" t="s">
        <v>1466</v>
      </c>
      <c r="D1302" s="91"/>
      <c r="E1302" s="279"/>
      <c r="F1302" s="667"/>
      <c r="G1302" s="821"/>
      <c r="H1302" s="563"/>
    </row>
    <row r="1303" spans="2:8">
      <c r="B1303" s="103"/>
      <c r="C1303" s="62"/>
      <c r="D1303" s="91"/>
      <c r="E1303" s="279"/>
      <c r="F1303" s="667"/>
      <c r="G1303" s="821"/>
      <c r="H1303" s="563"/>
    </row>
    <row r="1304" spans="2:8">
      <c r="B1304" s="103"/>
      <c r="C1304" s="62" t="s">
        <v>1467</v>
      </c>
      <c r="D1304" s="91"/>
      <c r="E1304" s="279"/>
      <c r="F1304" s="667"/>
      <c r="G1304" s="821"/>
      <c r="H1304" s="563"/>
    </row>
    <row r="1305" spans="2:8">
      <c r="B1305" s="103"/>
      <c r="C1305" s="62" t="s">
        <v>1468</v>
      </c>
      <c r="D1305" s="91"/>
      <c r="E1305" s="279"/>
      <c r="F1305" s="667"/>
      <c r="G1305" s="821"/>
      <c r="H1305" s="563"/>
    </row>
    <row r="1306" spans="2:8">
      <c r="B1306" s="103"/>
      <c r="C1306" s="62" t="s">
        <v>1075</v>
      </c>
      <c r="D1306" s="91"/>
      <c r="E1306" s="279"/>
      <c r="F1306" s="667"/>
      <c r="G1306" s="821"/>
      <c r="H1306" s="563"/>
    </row>
    <row r="1307" spans="2:8">
      <c r="B1307" s="103"/>
      <c r="C1307" s="279"/>
      <c r="D1307" s="279"/>
      <c r="E1307" s="279"/>
      <c r="F1307" s="667"/>
      <c r="G1307" s="821"/>
      <c r="H1307" s="563"/>
    </row>
    <row r="1308" spans="2:8">
      <c r="B1308" s="103"/>
      <c r="C1308" s="279" t="s">
        <v>264</v>
      </c>
      <c r="D1308" s="279"/>
      <c r="E1308" s="279"/>
      <c r="F1308" s="667"/>
      <c r="G1308" s="821"/>
      <c r="H1308" s="563"/>
    </row>
    <row r="1309" spans="2:8">
      <c r="B1309" s="103"/>
      <c r="C1309" s="279"/>
      <c r="D1309" s="279"/>
      <c r="E1309" s="279"/>
      <c r="F1309" s="667"/>
      <c r="G1309" s="821"/>
      <c r="H1309" s="563"/>
    </row>
    <row r="1310" spans="2:8" s="285" customFormat="1" ht="117">
      <c r="B1310" s="57"/>
      <c r="C1310" s="282" t="s">
        <v>1326</v>
      </c>
      <c r="D1310" s="282" t="s">
        <v>11</v>
      </c>
      <c r="E1310" s="282"/>
      <c r="F1310" s="674"/>
      <c r="G1310" s="828"/>
      <c r="H1310" s="595"/>
    </row>
    <row r="1311" spans="2:8">
      <c r="B1311" s="103"/>
      <c r="C1311" s="279"/>
      <c r="D1311" s="279"/>
      <c r="E1311" s="279"/>
      <c r="F1311" s="667"/>
      <c r="G1311" s="821"/>
      <c r="H1311" s="563"/>
    </row>
    <row r="1312" spans="2:8">
      <c r="B1312" s="103">
        <v>1</v>
      </c>
      <c r="C1312" s="279" t="s">
        <v>1327</v>
      </c>
      <c r="D1312" s="279" t="s">
        <v>15</v>
      </c>
      <c r="E1312" s="279">
        <v>990</v>
      </c>
      <c r="F1312" s="676"/>
      <c r="G1312" s="821">
        <f t="shared" si="13"/>
        <v>0</v>
      </c>
      <c r="H1312" s="563"/>
    </row>
    <row r="1313" spans="2:8">
      <c r="B1313" s="103"/>
      <c r="C1313" s="279"/>
      <c r="D1313" s="279"/>
      <c r="E1313" s="279"/>
      <c r="F1313" s="676"/>
      <c r="G1313" s="821"/>
      <c r="H1313" s="563"/>
    </row>
    <row r="1314" spans="2:8" s="285" customFormat="1" ht="93.6">
      <c r="B1314" s="57"/>
      <c r="C1314" s="282" t="s">
        <v>1328</v>
      </c>
      <c r="D1314" s="282" t="s">
        <v>11</v>
      </c>
      <c r="E1314" s="282"/>
      <c r="F1314" s="674"/>
      <c r="G1314" s="828"/>
      <c r="H1314" s="595"/>
    </row>
    <row r="1315" spans="2:8">
      <c r="B1315" s="103"/>
      <c r="C1315" s="279"/>
      <c r="D1315" s="279"/>
      <c r="E1315" s="279"/>
      <c r="F1315" s="667"/>
      <c r="G1315" s="821"/>
      <c r="H1315" s="563"/>
    </row>
    <row r="1316" spans="2:8">
      <c r="B1316" s="103">
        <f>B1312+1</f>
        <v>2</v>
      </c>
      <c r="C1316" s="279" t="s">
        <v>1610</v>
      </c>
      <c r="D1316" s="279" t="s">
        <v>15</v>
      </c>
      <c r="E1316" s="279">
        <f>990*0+428</f>
        <v>428</v>
      </c>
      <c r="F1316" s="676"/>
      <c r="G1316" s="821">
        <f t="shared" ref="G1316" si="14">(E1316*F1316)</f>
        <v>0</v>
      </c>
      <c r="H1316" s="563"/>
    </row>
    <row r="1317" spans="2:8">
      <c r="B1317" s="103"/>
      <c r="C1317" s="279"/>
      <c r="D1317" s="279"/>
      <c r="E1317" s="279"/>
      <c r="F1317" s="667"/>
      <c r="G1317" s="821"/>
      <c r="H1317" s="563"/>
    </row>
    <row r="1318" spans="2:8" ht="46.8">
      <c r="B1318" s="103"/>
      <c r="C1318" s="279" t="s">
        <v>1331</v>
      </c>
      <c r="D1318" s="279"/>
      <c r="E1318" s="279"/>
      <c r="F1318" s="667"/>
      <c r="G1318" s="821"/>
      <c r="H1318" s="563"/>
    </row>
    <row r="1319" spans="2:8">
      <c r="B1319" s="103"/>
      <c r="C1319" s="279"/>
      <c r="D1319" s="279"/>
      <c r="E1319" s="279"/>
      <c r="F1319" s="667"/>
      <c r="G1319" s="821"/>
      <c r="H1319" s="563"/>
    </row>
    <row r="1320" spans="2:8">
      <c r="B1320" s="103">
        <f>B1316+1</f>
        <v>3</v>
      </c>
      <c r="C1320" s="279" t="s">
        <v>1332</v>
      </c>
      <c r="D1320" s="279" t="s">
        <v>32</v>
      </c>
      <c r="E1320" s="279">
        <v>345</v>
      </c>
      <c r="F1320" s="667"/>
      <c r="G1320" s="821">
        <f t="shared" ref="G1320" si="15">(E1320*F1320)</f>
        <v>0</v>
      </c>
      <c r="H1320" s="563"/>
    </row>
    <row r="1321" spans="2:8">
      <c r="B1321" s="103"/>
      <c r="C1321" s="279"/>
      <c r="D1321" s="279"/>
      <c r="E1321" s="279"/>
      <c r="F1321" s="667"/>
      <c r="G1321" s="821"/>
      <c r="H1321" s="563"/>
    </row>
    <row r="1322" spans="2:8">
      <c r="B1322" s="103"/>
      <c r="C1322" s="282" t="s">
        <v>1330</v>
      </c>
      <c r="D1322" s="282" t="s">
        <v>11</v>
      </c>
      <c r="E1322" s="279"/>
      <c r="F1322" s="667"/>
      <c r="G1322" s="821"/>
      <c r="H1322" s="563"/>
    </row>
    <row r="1323" spans="2:8">
      <c r="B1323" s="103"/>
      <c r="C1323" s="279"/>
      <c r="D1323" s="279"/>
      <c r="E1323" s="279"/>
      <c r="F1323" s="667"/>
      <c r="G1323" s="821"/>
      <c r="H1323" s="563"/>
    </row>
    <row r="1324" spans="2:8">
      <c r="B1324" s="103">
        <f>B1320+1</f>
        <v>4</v>
      </c>
      <c r="C1324" s="279" t="s">
        <v>267</v>
      </c>
      <c r="D1324" s="279" t="s">
        <v>32</v>
      </c>
      <c r="E1324" s="279">
        <v>28</v>
      </c>
      <c r="F1324" s="667"/>
      <c r="G1324" s="821">
        <f t="shared" si="13"/>
        <v>0</v>
      </c>
      <c r="H1324" s="563"/>
    </row>
    <row r="1325" spans="2:8">
      <c r="B1325" s="103"/>
      <c r="C1325" s="279"/>
      <c r="D1325" s="279"/>
      <c r="E1325" s="279"/>
      <c r="F1325" s="667"/>
      <c r="G1325" s="821"/>
      <c r="H1325" s="563"/>
    </row>
    <row r="1326" spans="2:8">
      <c r="B1326" s="103"/>
      <c r="C1326" s="279" t="s">
        <v>268</v>
      </c>
      <c r="D1326" s="279"/>
      <c r="E1326" s="279"/>
      <c r="F1326" s="667"/>
      <c r="G1326" s="821"/>
      <c r="H1326" s="563"/>
    </row>
    <row r="1327" spans="2:8">
      <c r="B1327" s="103"/>
      <c r="C1327" s="279"/>
      <c r="D1327" s="279"/>
      <c r="E1327" s="279"/>
      <c r="F1327" s="667"/>
      <c r="G1327" s="821"/>
      <c r="H1327" s="563"/>
    </row>
    <row r="1328" spans="2:8">
      <c r="B1328" s="103">
        <f>B1324+1</f>
        <v>5</v>
      </c>
      <c r="C1328" s="279" t="s">
        <v>269</v>
      </c>
      <c r="D1328" s="279" t="s">
        <v>32</v>
      </c>
      <c r="E1328" s="279">
        <v>1127</v>
      </c>
      <c r="F1328" s="667"/>
      <c r="G1328" s="821">
        <f t="shared" si="13"/>
        <v>0</v>
      </c>
      <c r="H1328" s="563"/>
    </row>
    <row r="1329" spans="2:9">
      <c r="B1329" s="103"/>
      <c r="C1329" s="279"/>
      <c r="D1329" s="279"/>
      <c r="E1329" s="279"/>
      <c r="F1329" s="667"/>
      <c r="G1329" s="821"/>
      <c r="H1329" s="563"/>
    </row>
    <row r="1330" spans="2:9">
      <c r="B1330" s="103"/>
      <c r="C1330" s="279" t="s">
        <v>270</v>
      </c>
      <c r="D1330" s="279"/>
      <c r="E1330" s="279"/>
      <c r="F1330" s="667"/>
      <c r="G1330" s="821"/>
      <c r="H1330" s="563"/>
    </row>
    <row r="1331" spans="2:9">
      <c r="B1331" s="103"/>
      <c r="C1331" s="279"/>
      <c r="D1331" s="279"/>
      <c r="E1331" s="279"/>
      <c r="F1331" s="667"/>
      <c r="G1331" s="821"/>
      <c r="H1331" s="563"/>
    </row>
    <row r="1332" spans="2:9">
      <c r="B1332" s="103">
        <f>B1328+1</f>
        <v>6</v>
      </c>
      <c r="C1332" s="279" t="s">
        <v>1591</v>
      </c>
      <c r="D1332" s="279" t="s">
        <v>15</v>
      </c>
      <c r="E1332" s="279">
        <v>990</v>
      </c>
      <c r="F1332" s="667"/>
      <c r="G1332" s="821">
        <f t="shared" ref="G1332:G1464" si="16">(E1332*F1332)</f>
        <v>0</v>
      </c>
      <c r="H1332" s="563"/>
    </row>
    <row r="1333" spans="2:9">
      <c r="B1333" s="103"/>
      <c r="C1333" s="279"/>
      <c r="D1333" s="279"/>
      <c r="E1333" s="279"/>
      <c r="F1333" s="667"/>
      <c r="G1333" s="821"/>
      <c r="H1333" s="563"/>
    </row>
    <row r="1334" spans="2:9">
      <c r="B1334" s="103"/>
      <c r="C1334" s="734" t="s">
        <v>253</v>
      </c>
      <c r="D1334" s="279"/>
      <c r="E1334" s="279"/>
      <c r="F1334" s="667"/>
      <c r="G1334" s="821"/>
      <c r="H1334" s="563"/>
    </row>
    <row r="1335" spans="2:9">
      <c r="B1335" s="103"/>
      <c r="C1335" s="734" t="s">
        <v>263</v>
      </c>
      <c r="D1335" s="279"/>
      <c r="E1335" s="279"/>
      <c r="F1335" s="667"/>
      <c r="G1335" s="821"/>
      <c r="H1335" s="563"/>
    </row>
    <row r="1336" spans="2:9" s="285" customFormat="1">
      <c r="B1336" s="57"/>
      <c r="C1336" s="734" t="s">
        <v>1560</v>
      </c>
      <c r="D1336" s="282"/>
      <c r="E1336" s="282"/>
      <c r="F1336" s="674"/>
      <c r="G1336" s="828">
        <f>SUM(G1312:G1335)</f>
        <v>0</v>
      </c>
      <c r="H1336" s="595"/>
    </row>
    <row r="1337" spans="2:9">
      <c r="B1337" s="103"/>
      <c r="C1337" s="279"/>
      <c r="D1337" s="279"/>
      <c r="E1337" s="279"/>
      <c r="F1337" s="667"/>
      <c r="G1337" s="821"/>
      <c r="H1337" s="563"/>
    </row>
    <row r="1338" spans="2:9" s="277" customFormat="1">
      <c r="B1338" s="272"/>
      <c r="C1338" s="289"/>
      <c r="D1338" s="289"/>
      <c r="E1338" s="289"/>
      <c r="F1338" s="675"/>
      <c r="G1338" s="830"/>
      <c r="H1338" s="597"/>
      <c r="I1338" s="230"/>
    </row>
    <row r="1339" spans="2:9">
      <c r="B1339" s="103"/>
      <c r="C1339" s="279"/>
      <c r="D1339" s="279"/>
      <c r="E1339" s="279"/>
      <c r="F1339" s="667"/>
      <c r="G1339" s="821"/>
      <c r="H1339" s="563"/>
    </row>
    <row r="1340" spans="2:9">
      <c r="B1340" s="103"/>
      <c r="C1340" s="734" t="s">
        <v>1559</v>
      </c>
      <c r="D1340" s="279"/>
      <c r="E1340" s="279"/>
      <c r="F1340" s="667"/>
      <c r="G1340" s="821"/>
      <c r="H1340" s="563"/>
    </row>
    <row r="1341" spans="2:9">
      <c r="B1341" s="103"/>
      <c r="C1341" s="279"/>
      <c r="D1341" s="279"/>
      <c r="E1341" s="279"/>
      <c r="F1341" s="667"/>
      <c r="G1341" s="821"/>
      <c r="H1341" s="563"/>
    </row>
    <row r="1342" spans="2:9">
      <c r="B1342" s="103"/>
      <c r="C1342" s="734" t="s">
        <v>262</v>
      </c>
      <c r="D1342" s="279"/>
      <c r="E1342" s="279"/>
      <c r="F1342" s="667"/>
      <c r="G1342" s="821"/>
      <c r="H1342" s="563"/>
    </row>
    <row r="1343" spans="2:9">
      <c r="B1343" s="103"/>
      <c r="C1343" s="734"/>
      <c r="D1343" s="279"/>
      <c r="E1343" s="279"/>
      <c r="F1343" s="667"/>
      <c r="G1343" s="821"/>
      <c r="H1343" s="563"/>
    </row>
    <row r="1344" spans="2:9">
      <c r="B1344" s="103"/>
      <c r="C1344" s="734" t="s">
        <v>50</v>
      </c>
      <c r="D1344" s="279"/>
      <c r="E1344" s="279"/>
      <c r="F1344" s="667"/>
      <c r="G1344" s="821"/>
      <c r="H1344" s="563"/>
    </row>
    <row r="1345" spans="2:8">
      <c r="B1345" s="103"/>
      <c r="C1345" s="279"/>
      <c r="D1345" s="279"/>
      <c r="E1345" s="279"/>
      <c r="F1345" s="667"/>
      <c r="G1345" s="821"/>
      <c r="H1345" s="563"/>
    </row>
    <row r="1346" spans="2:8">
      <c r="B1346" s="103"/>
      <c r="C1346" s="62" t="s">
        <v>1444</v>
      </c>
      <c r="D1346" s="279"/>
      <c r="E1346" s="279"/>
      <c r="F1346" s="667"/>
      <c r="G1346" s="821"/>
      <c r="H1346" s="563"/>
    </row>
    <row r="1347" spans="2:8">
      <c r="B1347" s="103"/>
      <c r="C1347" s="62" t="s">
        <v>1457</v>
      </c>
      <c r="D1347" s="279"/>
      <c r="E1347" s="279"/>
      <c r="F1347" s="667"/>
      <c r="G1347" s="821"/>
      <c r="H1347" s="563"/>
    </row>
    <row r="1348" spans="2:8">
      <c r="B1348" s="103"/>
      <c r="C1348" s="279"/>
      <c r="D1348" s="279"/>
      <c r="E1348" s="279"/>
      <c r="F1348" s="667"/>
      <c r="G1348" s="821"/>
      <c r="H1348" s="563"/>
    </row>
    <row r="1349" spans="2:8" s="285" customFormat="1">
      <c r="B1349" s="57"/>
      <c r="C1349" s="282" t="s">
        <v>273</v>
      </c>
      <c r="D1349" s="282"/>
      <c r="E1349" s="282"/>
      <c r="F1349" s="674"/>
      <c r="G1349" s="828"/>
      <c r="H1349" s="595"/>
    </row>
    <row r="1350" spans="2:8" s="285" customFormat="1">
      <c r="B1350" s="57"/>
      <c r="C1350" s="282"/>
      <c r="D1350" s="282"/>
      <c r="E1350" s="282"/>
      <c r="F1350" s="674"/>
      <c r="G1350" s="828"/>
      <c r="H1350" s="595"/>
    </row>
    <row r="1351" spans="2:8" s="285" customFormat="1" ht="46.8">
      <c r="B1351" s="57"/>
      <c r="C1351" s="282" t="s">
        <v>1646</v>
      </c>
      <c r="D1351" s="282"/>
      <c r="E1351" s="282"/>
      <c r="F1351" s="674"/>
      <c r="G1351" s="828"/>
      <c r="H1351" s="693" t="s">
        <v>1635</v>
      </c>
    </row>
    <row r="1352" spans="2:8">
      <c r="B1352" s="103"/>
      <c r="C1352" s="279"/>
      <c r="D1352" s="279"/>
      <c r="E1352" s="279"/>
      <c r="F1352" s="667"/>
      <c r="G1352" s="821"/>
      <c r="H1352" s="563"/>
    </row>
    <row r="1353" spans="2:8">
      <c r="B1353" s="103">
        <v>1</v>
      </c>
      <c r="C1353" s="279" t="s">
        <v>275</v>
      </c>
      <c r="D1353" s="279" t="s">
        <v>15</v>
      </c>
      <c r="E1353" s="279">
        <v>750</v>
      </c>
      <c r="F1353" s="667"/>
      <c r="G1353" s="821">
        <f t="shared" si="16"/>
        <v>0</v>
      </c>
      <c r="H1353" s="563"/>
    </row>
    <row r="1354" spans="2:8">
      <c r="B1354" s="103"/>
      <c r="C1354" s="279"/>
      <c r="D1354" s="279"/>
      <c r="E1354" s="279" t="s">
        <v>138</v>
      </c>
      <c r="F1354" s="667"/>
      <c r="G1354" s="821"/>
      <c r="H1354" s="563"/>
    </row>
    <row r="1355" spans="2:8" s="285" customFormat="1">
      <c r="B1355" s="57"/>
      <c r="C1355" s="282" t="s">
        <v>276</v>
      </c>
      <c r="D1355" s="282"/>
      <c r="E1355" s="282"/>
      <c r="F1355" s="674"/>
      <c r="G1355" s="828"/>
      <c r="H1355" s="595"/>
    </row>
    <row r="1356" spans="2:8">
      <c r="B1356" s="103"/>
      <c r="C1356" s="279"/>
      <c r="D1356" s="279"/>
      <c r="E1356" s="279"/>
      <c r="F1356" s="667"/>
      <c r="G1356" s="821"/>
      <c r="H1356" s="563"/>
    </row>
    <row r="1357" spans="2:8" ht="46.8">
      <c r="B1357" s="103">
        <f>B1353+1</f>
        <v>2</v>
      </c>
      <c r="C1357" s="279" t="s">
        <v>1670</v>
      </c>
      <c r="D1357" s="279" t="s">
        <v>15</v>
      </c>
      <c r="E1357" s="279">
        <v>1043</v>
      </c>
      <c r="F1357" s="667"/>
      <c r="G1357" s="821">
        <f t="shared" si="16"/>
        <v>0</v>
      </c>
      <c r="H1357" s="563"/>
    </row>
    <row r="1358" spans="2:8">
      <c r="B1358" s="103"/>
      <c r="C1358" s="279"/>
      <c r="D1358" s="279"/>
      <c r="E1358" s="279"/>
      <c r="F1358" s="667"/>
      <c r="G1358" s="821"/>
      <c r="H1358" s="563"/>
    </row>
    <row r="1359" spans="2:8">
      <c r="B1359" s="103">
        <f>B1357+1</f>
        <v>3</v>
      </c>
      <c r="C1359" s="279" t="s">
        <v>278</v>
      </c>
      <c r="D1359" s="279" t="s">
        <v>15</v>
      </c>
      <c r="E1359" s="279">
        <v>1043</v>
      </c>
      <c r="F1359" s="667"/>
      <c r="G1359" s="821">
        <f t="shared" ref="G1359" si="17">(E1359*F1359)</f>
        <v>0</v>
      </c>
      <c r="H1359" s="563"/>
    </row>
    <row r="1360" spans="2:8">
      <c r="B1360" s="103"/>
      <c r="C1360" s="279"/>
      <c r="D1360" s="279"/>
      <c r="E1360" s="279"/>
      <c r="F1360" s="667"/>
      <c r="G1360" s="821"/>
      <c r="H1360" s="563"/>
    </row>
    <row r="1361" spans="2:9">
      <c r="B1361" s="103"/>
      <c r="C1361" s="734" t="s">
        <v>262</v>
      </c>
      <c r="D1361" s="279"/>
      <c r="E1361" s="279"/>
      <c r="F1361" s="667"/>
      <c r="G1361" s="821"/>
      <c r="H1361" s="563"/>
    </row>
    <row r="1362" spans="2:9">
      <c r="B1362" s="103"/>
      <c r="C1362" s="734" t="s">
        <v>50</v>
      </c>
      <c r="D1362" s="279"/>
      <c r="E1362" s="279"/>
      <c r="F1362" s="667"/>
      <c r="G1362" s="821"/>
      <c r="H1362" s="563"/>
    </row>
    <row r="1363" spans="2:9" s="285" customFormat="1">
      <c r="B1363" s="57"/>
      <c r="C1363" s="734" t="s">
        <v>1560</v>
      </c>
      <c r="D1363" s="282"/>
      <c r="E1363" s="282"/>
      <c r="F1363" s="674"/>
      <c r="G1363" s="828">
        <f>SUM(G1353:G1362)</f>
        <v>0</v>
      </c>
      <c r="H1363" s="595"/>
    </row>
    <row r="1364" spans="2:9">
      <c r="B1364" s="103"/>
      <c r="C1364" s="734"/>
      <c r="D1364" s="279"/>
      <c r="E1364" s="279"/>
      <c r="F1364" s="667"/>
      <c r="G1364" s="821"/>
      <c r="H1364" s="563"/>
    </row>
    <row r="1365" spans="2:9" s="277" customFormat="1">
      <c r="B1365" s="272"/>
      <c r="C1365" s="741"/>
      <c r="D1365" s="289"/>
      <c r="E1365" s="289"/>
      <c r="F1365" s="675"/>
      <c r="G1365" s="830"/>
      <c r="H1365" s="597"/>
      <c r="I1365" s="230"/>
    </row>
    <row r="1366" spans="2:9" s="277" customFormat="1">
      <c r="B1366" s="103"/>
      <c r="C1366" s="734"/>
      <c r="D1366" s="279"/>
      <c r="E1366" s="279"/>
      <c r="F1366" s="667"/>
      <c r="G1366" s="821"/>
      <c r="H1366" s="563"/>
      <c r="I1366" s="230"/>
    </row>
    <row r="1367" spans="2:9">
      <c r="B1367" s="103"/>
      <c r="C1367" s="734" t="s">
        <v>1559</v>
      </c>
      <c r="D1367" s="279"/>
      <c r="E1367" s="279"/>
      <c r="F1367" s="667"/>
      <c r="G1367" s="821"/>
      <c r="H1367" s="563"/>
    </row>
    <row r="1368" spans="2:9">
      <c r="B1368" s="103"/>
      <c r="C1368" s="734"/>
      <c r="D1368" s="279"/>
      <c r="E1368" s="279"/>
      <c r="F1368" s="667"/>
      <c r="G1368" s="821"/>
      <c r="H1368" s="563"/>
    </row>
    <row r="1369" spans="2:9">
      <c r="B1369" s="103"/>
      <c r="C1369" s="734" t="s">
        <v>272</v>
      </c>
      <c r="D1369" s="279"/>
      <c r="E1369" s="279"/>
      <c r="F1369" s="667"/>
      <c r="G1369" s="821"/>
      <c r="H1369" s="563"/>
    </row>
    <row r="1370" spans="2:9">
      <c r="B1370" s="103"/>
      <c r="C1370" s="734"/>
      <c r="D1370" s="279"/>
      <c r="E1370" s="279"/>
      <c r="F1370" s="667"/>
      <c r="G1370" s="821"/>
      <c r="H1370" s="563"/>
    </row>
    <row r="1371" spans="2:9">
      <c r="B1371" s="103"/>
      <c r="C1371" s="734" t="s">
        <v>54</v>
      </c>
      <c r="D1371" s="279"/>
      <c r="E1371" s="279"/>
      <c r="F1371" s="667"/>
      <c r="G1371" s="821"/>
      <c r="H1371" s="563"/>
    </row>
    <row r="1372" spans="2:9">
      <c r="B1372" s="103"/>
      <c r="C1372" s="279"/>
      <c r="D1372" s="279"/>
      <c r="E1372" s="279"/>
      <c r="F1372" s="667"/>
      <c r="G1372" s="821"/>
      <c r="H1372" s="563"/>
    </row>
    <row r="1373" spans="2:9">
      <c r="B1373" s="103"/>
      <c r="C1373" s="62" t="s">
        <v>1444</v>
      </c>
      <c r="D1373" s="91"/>
      <c r="E1373" s="279"/>
      <c r="F1373" s="667"/>
      <c r="G1373" s="821"/>
      <c r="H1373" s="563"/>
    </row>
    <row r="1374" spans="2:9">
      <c r="B1374" s="103"/>
      <c r="C1374" s="62" t="s">
        <v>1457</v>
      </c>
      <c r="D1374" s="91"/>
      <c r="E1374" s="279"/>
      <c r="F1374" s="667"/>
      <c r="G1374" s="821"/>
      <c r="H1374" s="563"/>
    </row>
    <row r="1375" spans="2:9">
      <c r="B1375" s="103"/>
      <c r="C1375" s="62"/>
      <c r="D1375" s="91"/>
      <c r="E1375" s="279"/>
      <c r="F1375" s="667"/>
      <c r="G1375" s="821"/>
      <c r="H1375" s="563"/>
    </row>
    <row r="1376" spans="2:9">
      <c r="B1376" s="103"/>
      <c r="C1376" s="62" t="s">
        <v>789</v>
      </c>
      <c r="D1376" s="58" t="s">
        <v>8</v>
      </c>
      <c r="E1376" s="279"/>
      <c r="F1376" s="667"/>
      <c r="G1376" s="821"/>
      <c r="H1376" s="563"/>
    </row>
    <row r="1377" spans="2:8">
      <c r="B1377" s="103"/>
      <c r="C1377" s="62"/>
      <c r="D1377" s="91"/>
      <c r="E1377" s="279"/>
      <c r="F1377" s="667"/>
      <c r="G1377" s="821"/>
      <c r="H1377" s="563"/>
    </row>
    <row r="1378" spans="2:8">
      <c r="B1378" s="103"/>
      <c r="C1378" s="62" t="s">
        <v>1076</v>
      </c>
      <c r="D1378" s="58" t="s">
        <v>11</v>
      </c>
      <c r="E1378" s="279"/>
      <c r="F1378" s="667"/>
      <c r="G1378" s="821"/>
      <c r="H1378" s="563"/>
    </row>
    <row r="1379" spans="2:8">
      <c r="B1379" s="103"/>
      <c r="C1379" s="62"/>
      <c r="D1379" s="91"/>
      <c r="E1379" s="279"/>
      <c r="F1379" s="667"/>
      <c r="G1379" s="821"/>
      <c r="H1379" s="563"/>
    </row>
    <row r="1380" spans="2:8">
      <c r="B1380" s="103"/>
      <c r="C1380" s="62" t="s">
        <v>1074</v>
      </c>
      <c r="D1380" s="91"/>
      <c r="E1380" s="279"/>
      <c r="F1380" s="667"/>
      <c r="G1380" s="821"/>
      <c r="H1380" s="563"/>
    </row>
    <row r="1381" spans="2:8">
      <c r="B1381" s="103"/>
      <c r="C1381" s="62" t="s">
        <v>1077</v>
      </c>
      <c r="D1381" s="91"/>
      <c r="E1381" s="279"/>
      <c r="F1381" s="667"/>
      <c r="G1381" s="821"/>
      <c r="H1381" s="563"/>
    </row>
    <row r="1382" spans="2:8">
      <c r="B1382" s="103"/>
      <c r="C1382" s="62"/>
      <c r="D1382" s="91"/>
      <c r="E1382" s="279"/>
      <c r="F1382" s="667"/>
      <c r="G1382" s="821"/>
      <c r="H1382" s="563"/>
    </row>
    <row r="1383" spans="2:8">
      <c r="B1383" s="103"/>
      <c r="C1383" s="62" t="s">
        <v>1078</v>
      </c>
      <c r="D1383" s="58" t="s">
        <v>11</v>
      </c>
      <c r="E1383" s="279"/>
      <c r="F1383" s="667"/>
      <c r="G1383" s="821"/>
      <c r="H1383" s="563"/>
    </row>
    <row r="1384" spans="2:8">
      <c r="B1384" s="103"/>
      <c r="C1384" s="62"/>
      <c r="D1384" s="91"/>
      <c r="E1384" s="279"/>
      <c r="F1384" s="667"/>
      <c r="G1384" s="821"/>
      <c r="H1384" s="563"/>
    </row>
    <row r="1385" spans="2:8">
      <c r="B1385" s="103"/>
      <c r="C1385" s="62" t="s">
        <v>1079</v>
      </c>
      <c r="D1385" s="91"/>
      <c r="E1385" s="279"/>
      <c r="F1385" s="667"/>
      <c r="G1385" s="821"/>
      <c r="H1385" s="563"/>
    </row>
    <row r="1386" spans="2:8">
      <c r="B1386" s="103"/>
      <c r="C1386" s="62" t="s">
        <v>1080</v>
      </c>
      <c r="D1386" s="91"/>
      <c r="E1386" s="279"/>
      <c r="F1386" s="667"/>
      <c r="G1386" s="821"/>
      <c r="H1386" s="563"/>
    </row>
    <row r="1387" spans="2:8">
      <c r="B1387" s="103"/>
      <c r="C1387" s="62"/>
      <c r="D1387" s="91"/>
      <c r="E1387" s="279"/>
      <c r="F1387" s="667"/>
      <c r="G1387" s="821"/>
      <c r="H1387" s="563"/>
    </row>
    <row r="1388" spans="2:8">
      <c r="B1388" s="103"/>
      <c r="C1388" s="62" t="s">
        <v>1081</v>
      </c>
      <c r="D1388" s="91"/>
      <c r="E1388" s="279"/>
      <c r="F1388" s="667"/>
      <c r="G1388" s="821"/>
      <c r="H1388" s="563"/>
    </row>
    <row r="1389" spans="2:8">
      <c r="B1389" s="103"/>
      <c r="C1389" s="62"/>
      <c r="D1389" s="91"/>
      <c r="E1389" s="279"/>
      <c r="F1389" s="667"/>
      <c r="G1389" s="821"/>
      <c r="H1389" s="563"/>
    </row>
    <row r="1390" spans="2:8">
      <c r="B1390" s="103"/>
      <c r="C1390" s="62" t="s">
        <v>1082</v>
      </c>
      <c r="D1390" s="91"/>
      <c r="E1390" s="279"/>
      <c r="F1390" s="667"/>
      <c r="G1390" s="821"/>
      <c r="H1390" s="563"/>
    </row>
    <row r="1391" spans="2:8">
      <c r="B1391" s="103"/>
      <c r="C1391" s="62"/>
      <c r="D1391" s="91"/>
      <c r="E1391" s="279"/>
      <c r="F1391" s="667"/>
      <c r="G1391" s="821"/>
      <c r="H1391" s="563"/>
    </row>
    <row r="1392" spans="2:8">
      <c r="B1392" s="103"/>
      <c r="C1392" s="62" t="s">
        <v>1083</v>
      </c>
      <c r="D1392" s="91"/>
      <c r="E1392" s="279"/>
      <c r="F1392" s="667"/>
      <c r="G1392" s="821"/>
      <c r="H1392" s="563"/>
    </row>
    <row r="1393" spans="2:8">
      <c r="B1393" s="103"/>
      <c r="C1393" s="62"/>
      <c r="D1393" s="91"/>
      <c r="E1393" s="279"/>
      <c r="F1393" s="667"/>
      <c r="G1393" s="821"/>
      <c r="H1393" s="563"/>
    </row>
    <row r="1394" spans="2:8">
      <c r="B1394" s="103"/>
      <c r="C1394" s="62" t="s">
        <v>1084</v>
      </c>
      <c r="D1394" s="91"/>
      <c r="E1394" s="279"/>
      <c r="F1394" s="667"/>
      <c r="G1394" s="821"/>
      <c r="H1394" s="563"/>
    </row>
    <row r="1395" spans="2:8">
      <c r="B1395" s="103"/>
      <c r="C1395" s="62"/>
      <c r="D1395" s="91"/>
      <c r="E1395" s="279"/>
      <c r="F1395" s="667"/>
      <c r="G1395" s="821"/>
      <c r="H1395" s="563"/>
    </row>
    <row r="1396" spans="2:8">
      <c r="B1396" s="103"/>
      <c r="C1396" s="62" t="s">
        <v>1085</v>
      </c>
      <c r="D1396" s="91"/>
      <c r="E1396" s="279"/>
      <c r="F1396" s="667"/>
      <c r="G1396" s="821"/>
      <c r="H1396" s="563"/>
    </row>
    <row r="1397" spans="2:8">
      <c r="B1397" s="103"/>
      <c r="C1397" s="62"/>
      <c r="D1397" s="91"/>
      <c r="E1397" s="279"/>
      <c r="F1397" s="667"/>
      <c r="G1397" s="821"/>
      <c r="H1397" s="563"/>
    </row>
    <row r="1398" spans="2:8">
      <c r="B1398" s="103"/>
      <c r="C1398" s="62" t="s">
        <v>1086</v>
      </c>
      <c r="D1398" s="91"/>
      <c r="E1398" s="279"/>
      <c r="F1398" s="667"/>
      <c r="G1398" s="821"/>
      <c r="H1398" s="563"/>
    </row>
    <row r="1399" spans="2:8">
      <c r="B1399" s="103"/>
      <c r="C1399" s="62"/>
      <c r="D1399" s="91"/>
      <c r="E1399" s="279"/>
      <c r="F1399" s="667"/>
      <c r="G1399" s="821"/>
      <c r="H1399" s="563"/>
    </row>
    <row r="1400" spans="2:8">
      <c r="B1400" s="103"/>
      <c r="C1400" s="62" t="s">
        <v>1087</v>
      </c>
      <c r="D1400" s="91"/>
      <c r="E1400" s="279"/>
      <c r="F1400" s="667"/>
      <c r="G1400" s="821"/>
      <c r="H1400" s="563"/>
    </row>
    <row r="1401" spans="2:8">
      <c r="B1401" s="103"/>
      <c r="C1401" s="62"/>
      <c r="D1401" s="91"/>
      <c r="E1401" s="279"/>
      <c r="F1401" s="667"/>
      <c r="G1401" s="821"/>
      <c r="H1401" s="563"/>
    </row>
    <row r="1402" spans="2:8">
      <c r="B1402" s="103"/>
      <c r="C1402" s="62" t="s">
        <v>1088</v>
      </c>
      <c r="D1402" s="91"/>
      <c r="E1402" s="279"/>
      <c r="F1402" s="667"/>
      <c r="G1402" s="821"/>
      <c r="H1402" s="563"/>
    </row>
    <row r="1403" spans="2:8">
      <c r="B1403" s="103"/>
      <c r="C1403" s="62"/>
      <c r="D1403" s="91"/>
      <c r="E1403" s="279"/>
      <c r="F1403" s="667"/>
      <c r="G1403" s="821"/>
      <c r="H1403" s="563"/>
    </row>
    <row r="1404" spans="2:8">
      <c r="B1404" s="103"/>
      <c r="C1404" s="62" t="s">
        <v>1089</v>
      </c>
      <c r="D1404" s="91"/>
      <c r="E1404" s="279"/>
      <c r="F1404" s="667"/>
      <c r="G1404" s="821"/>
      <c r="H1404" s="563"/>
    </row>
    <row r="1405" spans="2:8">
      <c r="B1405" s="103"/>
      <c r="C1405" s="62"/>
      <c r="D1405" s="91"/>
      <c r="E1405" s="279"/>
      <c r="F1405" s="667"/>
      <c r="G1405" s="821"/>
      <c r="H1405" s="563"/>
    </row>
    <row r="1406" spans="2:8">
      <c r="B1406" s="103"/>
      <c r="C1406" s="62" t="s">
        <v>1090</v>
      </c>
      <c r="D1406" s="91"/>
      <c r="E1406" s="279"/>
      <c r="F1406" s="667"/>
      <c r="G1406" s="821"/>
      <c r="H1406" s="563"/>
    </row>
    <row r="1407" spans="2:8">
      <c r="B1407" s="103"/>
      <c r="C1407" s="62"/>
      <c r="D1407" s="91"/>
      <c r="E1407" s="279"/>
      <c r="F1407" s="667"/>
      <c r="G1407" s="821"/>
      <c r="H1407" s="563"/>
    </row>
    <row r="1408" spans="2:8">
      <c r="B1408" s="103"/>
      <c r="C1408" s="62" t="s">
        <v>1091</v>
      </c>
      <c r="D1408" s="91"/>
      <c r="E1408" s="279"/>
      <c r="F1408" s="667"/>
      <c r="G1408" s="821"/>
      <c r="H1408" s="563"/>
    </row>
    <row r="1409" spans="2:8">
      <c r="B1409" s="103"/>
      <c r="C1409" s="62"/>
      <c r="D1409" s="91"/>
      <c r="E1409" s="279"/>
      <c r="F1409" s="667"/>
      <c r="G1409" s="821"/>
      <c r="H1409" s="563"/>
    </row>
    <row r="1410" spans="2:8">
      <c r="B1410" s="103"/>
      <c r="C1410" s="62" t="s">
        <v>1092</v>
      </c>
      <c r="D1410" s="91"/>
      <c r="E1410" s="279"/>
      <c r="F1410" s="667"/>
      <c r="G1410" s="821"/>
      <c r="H1410" s="563"/>
    </row>
    <row r="1411" spans="2:8">
      <c r="B1411" s="103"/>
      <c r="C1411" s="279"/>
      <c r="D1411" s="279"/>
      <c r="E1411" s="279"/>
      <c r="F1411" s="667"/>
      <c r="G1411" s="821"/>
      <c r="H1411" s="563"/>
    </row>
    <row r="1412" spans="2:8">
      <c r="B1412" s="103"/>
      <c r="C1412" s="282" t="s">
        <v>280</v>
      </c>
      <c r="D1412" s="279"/>
      <c r="E1412" s="279"/>
      <c r="F1412" s="667"/>
      <c r="G1412" s="821"/>
      <c r="H1412" s="563"/>
    </row>
    <row r="1413" spans="2:8">
      <c r="B1413" s="103"/>
      <c r="C1413" s="279"/>
      <c r="D1413" s="279"/>
      <c r="E1413" s="279"/>
      <c r="F1413" s="667"/>
      <c r="G1413" s="821"/>
      <c r="H1413" s="563"/>
    </row>
    <row r="1414" spans="2:8">
      <c r="B1414" s="103">
        <v>1</v>
      </c>
      <c r="C1414" s="279" t="s">
        <v>281</v>
      </c>
      <c r="D1414" s="279" t="s">
        <v>22</v>
      </c>
      <c r="E1414" s="279">
        <v>36</v>
      </c>
      <c r="F1414" s="667"/>
      <c r="G1414" s="821">
        <f t="shared" si="16"/>
        <v>0</v>
      </c>
      <c r="H1414" s="563"/>
    </row>
    <row r="1415" spans="2:8">
      <c r="B1415" s="103"/>
      <c r="C1415" s="279"/>
      <c r="D1415" s="279"/>
      <c r="E1415" s="279"/>
      <c r="F1415" s="667"/>
      <c r="G1415" s="821"/>
      <c r="H1415" s="563"/>
    </row>
    <row r="1416" spans="2:8">
      <c r="B1416" s="103">
        <f>B1414+1</f>
        <v>2</v>
      </c>
      <c r="C1416" s="279" t="s">
        <v>1593</v>
      </c>
      <c r="D1416" s="279" t="s">
        <v>22</v>
      </c>
      <c r="E1416" s="279">
        <v>54</v>
      </c>
      <c r="F1416" s="667"/>
      <c r="G1416" s="821">
        <f t="shared" ref="G1416" si="18">(E1416*F1416)</f>
        <v>0</v>
      </c>
      <c r="H1416" s="563"/>
    </row>
    <row r="1417" spans="2:8">
      <c r="B1417" s="103"/>
      <c r="C1417" s="279"/>
      <c r="D1417" s="279"/>
      <c r="E1417" s="279"/>
      <c r="F1417" s="667"/>
      <c r="G1417" s="821"/>
      <c r="H1417" s="563"/>
    </row>
    <row r="1418" spans="2:8" s="285" customFormat="1">
      <c r="B1418" s="57"/>
      <c r="C1418" s="282" t="s">
        <v>55</v>
      </c>
      <c r="D1418" s="282" t="s">
        <v>11</v>
      </c>
      <c r="E1418" s="282"/>
      <c r="F1418" s="674"/>
      <c r="G1418" s="828"/>
      <c r="H1418" s="595"/>
    </row>
    <row r="1419" spans="2:8">
      <c r="B1419" s="103"/>
      <c r="C1419" s="279"/>
      <c r="D1419" s="279"/>
      <c r="E1419" s="279"/>
      <c r="F1419" s="667"/>
      <c r="G1419" s="821"/>
      <c r="H1419" s="563"/>
    </row>
    <row r="1420" spans="2:8">
      <c r="B1420" s="103"/>
      <c r="C1420" s="279" t="s">
        <v>282</v>
      </c>
      <c r="D1420" s="279"/>
      <c r="E1420" s="279"/>
      <c r="F1420" s="667"/>
      <c r="G1420" s="821"/>
      <c r="H1420" s="563"/>
    </row>
    <row r="1421" spans="2:8">
      <c r="B1421" s="103"/>
      <c r="C1421" s="279"/>
      <c r="D1421" s="279"/>
      <c r="E1421" s="279"/>
      <c r="F1421" s="667"/>
      <c r="G1421" s="821"/>
      <c r="H1421" s="563"/>
    </row>
    <row r="1422" spans="2:8">
      <c r="B1422" s="103">
        <f>B1416+1</f>
        <v>3</v>
      </c>
      <c r="C1422" s="279" t="s">
        <v>1334</v>
      </c>
      <c r="D1422" s="279" t="s">
        <v>22</v>
      </c>
      <c r="E1422" s="279">
        <v>54</v>
      </c>
      <c r="F1422" s="667"/>
      <c r="G1422" s="821">
        <f t="shared" si="16"/>
        <v>0</v>
      </c>
      <c r="H1422" s="651" t="s">
        <v>1611</v>
      </c>
    </row>
    <row r="1423" spans="2:8">
      <c r="B1423" s="103"/>
      <c r="C1423" s="279"/>
      <c r="D1423" s="279"/>
      <c r="E1423" s="279"/>
      <c r="F1423" s="667"/>
      <c r="G1423" s="821"/>
      <c r="H1423" s="563"/>
    </row>
    <row r="1424" spans="2:8">
      <c r="B1424" s="103"/>
      <c r="C1424" s="282" t="s">
        <v>1474</v>
      </c>
      <c r="D1424" s="62"/>
      <c r="E1424" s="62"/>
      <c r="F1424" s="657"/>
      <c r="G1424" s="819"/>
      <c r="H1424" s="230"/>
    </row>
    <row r="1425" spans="2:8">
      <c r="B1425" s="103"/>
      <c r="C1425" s="279"/>
      <c r="D1425" s="279"/>
      <c r="E1425" s="279"/>
      <c r="F1425" s="667"/>
      <c r="G1425" s="821"/>
      <c r="H1425" s="563"/>
    </row>
    <row r="1426" spans="2:8" ht="46.8">
      <c r="B1426" s="103">
        <f>B1422+1</f>
        <v>4</v>
      </c>
      <c r="C1426" s="279" t="s">
        <v>1647</v>
      </c>
      <c r="D1426" s="279" t="s">
        <v>22</v>
      </c>
      <c r="E1426" s="279">
        <v>18</v>
      </c>
      <c r="F1426" s="667"/>
      <c r="G1426" s="821">
        <f>(E1426*F1426)</f>
        <v>0</v>
      </c>
      <c r="H1426" s="651" t="s">
        <v>1611</v>
      </c>
    </row>
    <row r="1427" spans="2:8">
      <c r="B1427" s="103"/>
      <c r="C1427" s="279"/>
      <c r="D1427" s="279"/>
      <c r="E1427" s="279"/>
      <c r="F1427" s="667"/>
      <c r="G1427" s="821"/>
      <c r="H1427" s="563"/>
    </row>
    <row r="1428" spans="2:8">
      <c r="B1428" s="103"/>
      <c r="C1428" s="282" t="s">
        <v>1471</v>
      </c>
      <c r="D1428" s="62"/>
      <c r="E1428" s="62"/>
      <c r="F1428" s="657"/>
      <c r="G1428" s="819"/>
      <c r="H1428" s="230"/>
    </row>
    <row r="1429" spans="2:8">
      <c r="B1429" s="103"/>
      <c r="C1429" s="282"/>
      <c r="D1429" s="279"/>
      <c r="E1429" s="279"/>
      <c r="F1429" s="667"/>
      <c r="G1429" s="821"/>
      <c r="H1429" s="563"/>
    </row>
    <row r="1430" spans="2:8">
      <c r="B1430" s="103">
        <f>B1426+1</f>
        <v>5</v>
      </c>
      <c r="C1430" s="279" t="s">
        <v>1470</v>
      </c>
      <c r="D1430" s="279" t="s">
        <v>22</v>
      </c>
      <c r="E1430" s="279">
        <v>18</v>
      </c>
      <c r="F1430" s="667"/>
      <c r="G1430" s="821">
        <f>(E1430*F1430)</f>
        <v>0</v>
      </c>
      <c r="H1430" s="651" t="s">
        <v>1611</v>
      </c>
    </row>
    <row r="1431" spans="2:8">
      <c r="B1431" s="103"/>
      <c r="C1431" s="279"/>
      <c r="D1431" s="279"/>
      <c r="E1431" s="279"/>
      <c r="F1431" s="667"/>
      <c r="G1431" s="821"/>
      <c r="H1431" s="563"/>
    </row>
    <row r="1432" spans="2:8">
      <c r="B1432" s="103"/>
      <c r="C1432" s="282" t="s">
        <v>1592</v>
      </c>
      <c r="D1432" s="62"/>
      <c r="E1432" s="62"/>
      <c r="F1432" s="657"/>
      <c r="G1432" s="819"/>
      <c r="H1432" s="230"/>
    </row>
    <row r="1433" spans="2:8">
      <c r="B1433" s="103"/>
      <c r="C1433" s="279"/>
      <c r="D1433" s="279"/>
      <c r="E1433" s="279"/>
      <c r="F1433" s="667"/>
      <c r="G1433" s="821"/>
      <c r="H1433" s="563"/>
    </row>
    <row r="1434" spans="2:8">
      <c r="B1434" s="103">
        <f>B1430+1</f>
        <v>6</v>
      </c>
      <c r="C1434" s="279" t="s">
        <v>1472</v>
      </c>
      <c r="D1434" s="279" t="s">
        <v>22</v>
      </c>
      <c r="E1434" s="279">
        <v>3</v>
      </c>
      <c r="F1434" s="667"/>
      <c r="G1434" s="821">
        <f>(E1434*F1434)</f>
        <v>0</v>
      </c>
      <c r="H1434" s="651" t="s">
        <v>1611</v>
      </c>
    </row>
    <row r="1435" spans="2:8">
      <c r="B1435" s="103"/>
      <c r="C1435" s="279"/>
      <c r="D1435" s="279"/>
      <c r="E1435" s="279"/>
      <c r="F1435" s="667"/>
      <c r="G1435" s="821"/>
      <c r="H1435" s="563"/>
    </row>
    <row r="1436" spans="2:8">
      <c r="B1436" s="103"/>
      <c r="C1436" s="279" t="s">
        <v>300</v>
      </c>
      <c r="D1436" s="279"/>
      <c r="E1436" s="279"/>
      <c r="F1436" s="667"/>
      <c r="G1436" s="821"/>
      <c r="H1436" s="563"/>
    </row>
    <row r="1437" spans="2:8">
      <c r="B1437" s="103"/>
      <c r="C1437" s="279"/>
      <c r="D1437" s="279"/>
      <c r="E1437" s="279"/>
      <c r="F1437" s="667"/>
      <c r="G1437" s="821"/>
      <c r="H1437" s="563"/>
    </row>
    <row r="1438" spans="2:8">
      <c r="B1438" s="103">
        <f>B1434+1</f>
        <v>7</v>
      </c>
      <c r="C1438" s="279" t="s">
        <v>301</v>
      </c>
      <c r="D1438" s="279" t="s">
        <v>22</v>
      </c>
      <c r="E1438" s="279">
        <v>3</v>
      </c>
      <c r="F1438" s="667"/>
      <c r="G1438" s="821">
        <f t="shared" ref="G1438:G1440" si="19">(E1438*F1438)</f>
        <v>0</v>
      </c>
      <c r="H1438" s="563"/>
    </row>
    <row r="1439" spans="2:8">
      <c r="B1439" s="103"/>
      <c r="C1439" s="279"/>
      <c r="D1439" s="279"/>
      <c r="E1439" s="279"/>
      <c r="F1439" s="667"/>
      <c r="G1439" s="821"/>
      <c r="H1439" s="563"/>
    </row>
    <row r="1440" spans="2:8">
      <c r="B1440" s="103">
        <f>B1438+1</f>
        <v>8</v>
      </c>
      <c r="C1440" s="279" t="s">
        <v>302</v>
      </c>
      <c r="D1440" s="279" t="s">
        <v>22</v>
      </c>
      <c r="E1440" s="279">
        <v>3</v>
      </c>
      <c r="F1440" s="667"/>
      <c r="G1440" s="821">
        <f t="shared" si="19"/>
        <v>0</v>
      </c>
      <c r="H1440" s="563"/>
    </row>
    <row r="1441" spans="2:8">
      <c r="B1441" s="103"/>
      <c r="C1441" s="279"/>
      <c r="D1441" s="279"/>
      <c r="E1441" s="279"/>
      <c r="F1441" s="667"/>
      <c r="G1441" s="821"/>
      <c r="H1441" s="563"/>
    </row>
    <row r="1442" spans="2:8">
      <c r="B1442" s="103"/>
      <c r="C1442" s="282" t="s">
        <v>1476</v>
      </c>
      <c r="D1442" s="279"/>
      <c r="E1442" s="279"/>
      <c r="F1442" s="667"/>
      <c r="G1442" s="821"/>
      <c r="H1442" s="563"/>
    </row>
    <row r="1443" spans="2:8">
      <c r="B1443" s="103"/>
      <c r="C1443" s="279"/>
      <c r="D1443" s="279"/>
      <c r="E1443" s="279"/>
      <c r="F1443" s="667"/>
      <c r="G1443" s="821"/>
      <c r="H1443" s="563"/>
    </row>
    <row r="1444" spans="2:8">
      <c r="B1444" s="103">
        <f>B1440+1</f>
        <v>9</v>
      </c>
      <c r="C1444" s="279" t="s">
        <v>1475</v>
      </c>
      <c r="D1444" s="279" t="s">
        <v>22</v>
      </c>
      <c r="E1444" s="279">
        <v>22</v>
      </c>
      <c r="F1444" s="667"/>
      <c r="G1444" s="821">
        <f t="shared" ref="G1444" si="20">(E1444*F1444)</f>
        <v>0</v>
      </c>
      <c r="H1444" s="563"/>
    </row>
    <row r="1445" spans="2:8">
      <c r="B1445" s="103"/>
      <c r="C1445" s="279"/>
      <c r="D1445" s="279"/>
      <c r="E1445" s="279"/>
      <c r="F1445" s="667"/>
      <c r="G1445" s="821"/>
      <c r="H1445" s="563"/>
    </row>
    <row r="1446" spans="2:8">
      <c r="B1446" s="103"/>
      <c r="C1446" s="282" t="s">
        <v>1478</v>
      </c>
      <c r="D1446" s="62"/>
      <c r="E1446" s="62"/>
      <c r="F1446" s="657"/>
      <c r="G1446" s="819"/>
      <c r="H1446" s="230"/>
    </row>
    <row r="1447" spans="2:8">
      <c r="B1447" s="103"/>
      <c r="C1447" s="279"/>
      <c r="D1447" s="279"/>
      <c r="E1447" s="279"/>
      <c r="F1447" s="667"/>
      <c r="G1447" s="821"/>
      <c r="H1447" s="563"/>
    </row>
    <row r="1448" spans="2:8">
      <c r="B1448" s="103">
        <f>B1444+1</f>
        <v>10</v>
      </c>
      <c r="C1448" s="279" t="s">
        <v>1477</v>
      </c>
      <c r="D1448" s="279" t="s">
        <v>22</v>
      </c>
      <c r="E1448" s="279">
        <v>22</v>
      </c>
      <c r="F1448" s="667"/>
      <c r="G1448" s="821">
        <f t="shared" ref="G1448" si="21">(E1448*F1448)</f>
        <v>0</v>
      </c>
      <c r="H1448" s="651" t="s">
        <v>1611</v>
      </c>
    </row>
    <row r="1449" spans="2:8">
      <c r="B1449" s="103"/>
      <c r="C1449" s="279"/>
      <c r="D1449" s="279"/>
      <c r="E1449" s="279"/>
      <c r="F1449" s="667"/>
      <c r="G1449" s="821"/>
      <c r="H1449" s="563"/>
    </row>
    <row r="1450" spans="2:8" s="285" customFormat="1">
      <c r="B1450" s="57"/>
      <c r="C1450" s="282" t="s">
        <v>56</v>
      </c>
      <c r="D1450" s="282" t="s">
        <v>5</v>
      </c>
      <c r="E1450" s="282"/>
      <c r="F1450" s="674"/>
      <c r="G1450" s="828"/>
      <c r="H1450" s="595"/>
    </row>
    <row r="1451" spans="2:8">
      <c r="B1451" s="103"/>
      <c r="C1451" s="279"/>
      <c r="D1451" s="279"/>
      <c r="E1451" s="279"/>
      <c r="F1451" s="667"/>
      <c r="G1451" s="821"/>
      <c r="H1451" s="563"/>
    </row>
    <row r="1452" spans="2:8">
      <c r="B1452" s="103"/>
      <c r="C1452" s="282" t="s">
        <v>1481</v>
      </c>
      <c r="D1452" s="62"/>
      <c r="E1452" s="62"/>
      <c r="F1452" s="657"/>
      <c r="G1452" s="819"/>
      <c r="H1452" s="230"/>
    </row>
    <row r="1453" spans="2:8">
      <c r="B1453" s="103"/>
      <c r="C1453" s="279"/>
      <c r="D1453" s="279"/>
      <c r="E1453" s="279"/>
      <c r="F1453" s="667"/>
      <c r="G1453" s="821"/>
      <c r="H1453" s="563"/>
    </row>
    <row r="1454" spans="2:8">
      <c r="B1454" s="103">
        <f>B1448+1</f>
        <v>11</v>
      </c>
      <c r="C1454" s="279" t="s">
        <v>1480</v>
      </c>
      <c r="D1454" s="279" t="s">
        <v>22</v>
      </c>
      <c r="E1454" s="279">
        <v>78</v>
      </c>
      <c r="F1454" s="667"/>
      <c r="G1454" s="821">
        <f>(E1454*F1454)</f>
        <v>0</v>
      </c>
      <c r="H1454" s="651" t="s">
        <v>1611</v>
      </c>
    </row>
    <row r="1455" spans="2:8">
      <c r="B1455" s="103"/>
      <c r="C1455" s="279"/>
      <c r="D1455" s="279"/>
      <c r="E1455" s="279"/>
      <c r="F1455" s="667"/>
      <c r="G1455" s="821"/>
      <c r="H1455" s="563"/>
    </row>
    <row r="1456" spans="2:8">
      <c r="B1456" s="103"/>
      <c r="C1456" s="282" t="s">
        <v>1482</v>
      </c>
      <c r="D1456" s="62"/>
      <c r="E1456" s="62"/>
      <c r="F1456" s="657"/>
      <c r="G1456" s="819"/>
      <c r="H1456" s="230"/>
    </row>
    <row r="1457" spans="2:8">
      <c r="B1457" s="103"/>
      <c r="C1457" s="279"/>
      <c r="D1457" s="279"/>
      <c r="E1457" s="279"/>
      <c r="F1457" s="667"/>
      <c r="G1457" s="821"/>
      <c r="H1457" s="563"/>
    </row>
    <row r="1458" spans="2:8" ht="46.8">
      <c r="B1458" s="103">
        <f>B1454+1</f>
        <v>12</v>
      </c>
      <c r="C1458" s="279" t="s">
        <v>1479</v>
      </c>
      <c r="D1458" s="279" t="s">
        <v>22</v>
      </c>
      <c r="E1458" s="279">
        <v>30</v>
      </c>
      <c r="F1458" s="667"/>
      <c r="G1458" s="821">
        <f t="shared" ref="G1458" si="22">(E1458*F1458)</f>
        <v>0</v>
      </c>
      <c r="H1458" s="651" t="s">
        <v>1611</v>
      </c>
    </row>
    <row r="1459" spans="2:8">
      <c r="B1459" s="103"/>
      <c r="C1459" s="279"/>
      <c r="D1459" s="279"/>
      <c r="E1459" s="279"/>
      <c r="F1459" s="667"/>
      <c r="G1459" s="821"/>
      <c r="H1459" s="563"/>
    </row>
    <row r="1460" spans="2:8" s="285" customFormat="1">
      <c r="B1460" s="57"/>
      <c r="C1460" s="282" t="s">
        <v>290</v>
      </c>
      <c r="D1460" s="282" t="s">
        <v>5</v>
      </c>
      <c r="E1460" s="282"/>
      <c r="F1460" s="674"/>
      <c r="G1460" s="828"/>
      <c r="H1460" s="595"/>
    </row>
    <row r="1461" spans="2:8" s="285" customFormat="1">
      <c r="B1461" s="57"/>
      <c r="C1461" s="282"/>
      <c r="D1461" s="282"/>
      <c r="E1461" s="282"/>
      <c r="F1461" s="674"/>
      <c r="G1461" s="828"/>
      <c r="H1461" s="595"/>
    </row>
    <row r="1462" spans="2:8" s="285" customFormat="1">
      <c r="B1462" s="57"/>
      <c r="C1462" s="742" t="s">
        <v>291</v>
      </c>
      <c r="D1462" s="282" t="s">
        <v>11</v>
      </c>
      <c r="E1462" s="282"/>
      <c r="F1462" s="674"/>
      <c r="G1462" s="828"/>
      <c r="H1462" s="595"/>
    </row>
    <row r="1463" spans="2:8">
      <c r="B1463" s="103"/>
      <c r="C1463" s="279"/>
      <c r="D1463" s="279"/>
      <c r="E1463" s="279"/>
      <c r="F1463" s="667"/>
      <c r="G1463" s="821"/>
      <c r="H1463" s="563"/>
    </row>
    <row r="1464" spans="2:8" ht="46.8">
      <c r="B1464" s="103">
        <f>B1458+1</f>
        <v>13</v>
      </c>
      <c r="C1464" s="279" t="s">
        <v>1333</v>
      </c>
      <c r="D1464" s="279" t="s">
        <v>22</v>
      </c>
      <c r="E1464" s="279">
        <v>57</v>
      </c>
      <c r="F1464" s="667"/>
      <c r="G1464" s="821">
        <f t="shared" si="16"/>
        <v>0</v>
      </c>
      <c r="H1464" s="563"/>
    </row>
    <row r="1465" spans="2:8">
      <c r="B1465" s="103"/>
      <c r="C1465" s="279"/>
      <c r="D1465" s="279"/>
      <c r="E1465" s="279"/>
      <c r="F1465" s="667"/>
      <c r="G1465" s="821"/>
      <c r="H1465" s="563"/>
    </row>
    <row r="1466" spans="2:8" s="285" customFormat="1">
      <c r="B1466" s="57"/>
      <c r="C1466" s="282" t="s">
        <v>303</v>
      </c>
      <c r="D1466" s="282" t="s">
        <v>11</v>
      </c>
      <c r="E1466" s="282"/>
      <c r="F1466" s="674"/>
      <c r="G1466" s="828"/>
      <c r="H1466" s="595"/>
    </row>
    <row r="1467" spans="2:8">
      <c r="B1467" s="103"/>
      <c r="C1467" s="279"/>
      <c r="D1467" s="279"/>
      <c r="E1467" s="279"/>
      <c r="F1467" s="667"/>
      <c r="G1467" s="821"/>
      <c r="H1467" s="563"/>
    </row>
    <row r="1468" spans="2:8">
      <c r="B1468" s="103">
        <f>B1464+1</f>
        <v>14</v>
      </c>
      <c r="C1468" s="695" t="s">
        <v>1612</v>
      </c>
      <c r="D1468" s="279" t="s">
        <v>22</v>
      </c>
      <c r="E1468" s="279">
        <v>15</v>
      </c>
      <c r="F1468" s="667"/>
      <c r="G1468" s="821">
        <f t="shared" ref="G1468:G1557" si="23">(E1468*F1468)</f>
        <v>0</v>
      </c>
      <c r="H1468" s="563"/>
    </row>
    <row r="1469" spans="2:8">
      <c r="B1469" s="103"/>
      <c r="C1469" s="279"/>
      <c r="D1469" s="279"/>
      <c r="E1469" s="279"/>
      <c r="F1469" s="667"/>
      <c r="G1469" s="821"/>
      <c r="H1469" s="563"/>
    </row>
    <row r="1470" spans="2:8">
      <c r="B1470" s="103"/>
      <c r="C1470" s="734" t="s">
        <v>272</v>
      </c>
      <c r="D1470" s="279"/>
      <c r="E1470" s="279"/>
      <c r="F1470" s="667"/>
      <c r="G1470" s="821"/>
      <c r="H1470" s="563"/>
    </row>
    <row r="1471" spans="2:8">
      <c r="B1471" s="103"/>
      <c r="C1471" s="734" t="s">
        <v>54</v>
      </c>
      <c r="D1471" s="279"/>
      <c r="E1471" s="279"/>
      <c r="F1471" s="667"/>
      <c r="G1471" s="821"/>
      <c r="H1471" s="563"/>
    </row>
    <row r="1472" spans="2:8" s="285" customFormat="1">
      <c r="B1472" s="57"/>
      <c r="C1472" s="734" t="s">
        <v>1560</v>
      </c>
      <c r="D1472" s="282"/>
      <c r="E1472" s="282"/>
      <c r="F1472" s="674"/>
      <c r="G1472" s="828">
        <f>SUM(G1414:G1471)</f>
        <v>0</v>
      </c>
      <c r="H1472" s="595"/>
    </row>
    <row r="1473" spans="2:9">
      <c r="B1473" s="103"/>
      <c r="C1473" s="279"/>
      <c r="D1473" s="279"/>
      <c r="E1473" s="279"/>
      <c r="F1473" s="667"/>
      <c r="G1473" s="821"/>
      <c r="H1473" s="563"/>
    </row>
    <row r="1474" spans="2:9" s="277" customFormat="1">
      <c r="B1474" s="272"/>
      <c r="C1474" s="289"/>
      <c r="D1474" s="289"/>
      <c r="E1474" s="289"/>
      <c r="F1474" s="675"/>
      <c r="G1474" s="830"/>
      <c r="H1474" s="597"/>
      <c r="I1474" s="230"/>
    </row>
    <row r="1475" spans="2:9" s="277" customFormat="1">
      <c r="B1475" s="103"/>
      <c r="C1475" s="279"/>
      <c r="D1475" s="279"/>
      <c r="E1475" s="279"/>
      <c r="F1475" s="667"/>
      <c r="G1475" s="821"/>
      <c r="H1475" s="563"/>
      <c r="I1475" s="230"/>
    </row>
    <row r="1476" spans="2:9">
      <c r="B1476" s="103"/>
      <c r="C1476" s="734" t="s">
        <v>1559</v>
      </c>
      <c r="D1476" s="279"/>
      <c r="E1476" s="279"/>
      <c r="F1476" s="667"/>
      <c r="G1476" s="821"/>
      <c r="H1476" s="563"/>
    </row>
    <row r="1477" spans="2:9">
      <c r="B1477" s="103"/>
      <c r="C1477" s="734"/>
      <c r="D1477" s="279"/>
      <c r="E1477" s="279"/>
      <c r="F1477" s="667"/>
      <c r="G1477" s="821"/>
      <c r="H1477" s="563"/>
    </row>
    <row r="1478" spans="2:9">
      <c r="B1478" s="103"/>
      <c r="C1478" s="734" t="s">
        <v>279</v>
      </c>
      <c r="D1478" s="279"/>
      <c r="E1478" s="279"/>
      <c r="F1478" s="667"/>
      <c r="G1478" s="821"/>
      <c r="H1478" s="563"/>
    </row>
    <row r="1479" spans="2:9">
      <c r="B1479" s="103"/>
      <c r="C1479" s="734"/>
      <c r="D1479" s="279"/>
      <c r="E1479" s="279"/>
      <c r="F1479" s="667"/>
      <c r="G1479" s="821"/>
      <c r="H1479" s="563"/>
    </row>
    <row r="1480" spans="2:9">
      <c r="B1480" s="103"/>
      <c r="C1480" s="734" t="s">
        <v>57</v>
      </c>
      <c r="D1480" s="279"/>
      <c r="E1480" s="279"/>
      <c r="F1480" s="667"/>
      <c r="G1480" s="821"/>
      <c r="H1480" s="563"/>
    </row>
    <row r="1481" spans="2:9">
      <c r="B1481" s="103"/>
      <c r="C1481" s="279"/>
      <c r="D1481" s="279"/>
      <c r="E1481" s="279"/>
      <c r="F1481" s="667"/>
      <c r="G1481" s="821"/>
      <c r="H1481" s="563"/>
    </row>
    <row r="1482" spans="2:9">
      <c r="B1482" s="103"/>
      <c r="C1482" s="62" t="s">
        <v>1444</v>
      </c>
      <c r="D1482" s="91"/>
      <c r="E1482" s="279"/>
      <c r="F1482" s="667"/>
      <c r="G1482" s="821"/>
      <c r="H1482" s="563"/>
    </row>
    <row r="1483" spans="2:9">
      <c r="B1483" s="103"/>
      <c r="C1483" s="62" t="s">
        <v>1457</v>
      </c>
      <c r="D1483" s="91"/>
      <c r="E1483" s="279"/>
      <c r="F1483" s="667"/>
      <c r="G1483" s="821"/>
      <c r="H1483" s="563"/>
    </row>
    <row r="1484" spans="2:9">
      <c r="B1484" s="103"/>
      <c r="C1484" s="62"/>
      <c r="D1484" s="91"/>
      <c r="E1484" s="279"/>
      <c r="F1484" s="667"/>
      <c r="G1484" s="821"/>
      <c r="H1484" s="563"/>
    </row>
    <row r="1485" spans="2:9">
      <c r="B1485" s="103"/>
      <c r="C1485" s="62" t="s">
        <v>1076</v>
      </c>
      <c r="D1485" s="58" t="s">
        <v>11</v>
      </c>
      <c r="E1485" s="279"/>
      <c r="F1485" s="667"/>
      <c r="G1485" s="821"/>
      <c r="H1485" s="563"/>
    </row>
    <row r="1486" spans="2:9">
      <c r="B1486" s="103"/>
      <c r="C1486" s="62"/>
      <c r="D1486" s="91"/>
      <c r="E1486" s="279"/>
      <c r="F1486" s="667"/>
      <c r="G1486" s="821"/>
      <c r="H1486" s="563"/>
    </row>
    <row r="1487" spans="2:9">
      <c r="B1487" s="103"/>
      <c r="C1487" s="62" t="s">
        <v>1483</v>
      </c>
      <c r="D1487" s="91"/>
      <c r="E1487" s="279"/>
      <c r="F1487" s="667"/>
      <c r="G1487" s="821"/>
      <c r="H1487" s="563"/>
    </row>
    <row r="1488" spans="2:9">
      <c r="B1488" s="103"/>
      <c r="C1488" s="62"/>
      <c r="D1488" s="91"/>
      <c r="E1488" s="279"/>
      <c r="F1488" s="667"/>
      <c r="G1488" s="821"/>
      <c r="H1488" s="563"/>
    </row>
    <row r="1489" spans="2:8">
      <c r="B1489" s="103"/>
      <c r="C1489" s="62" t="s">
        <v>1484</v>
      </c>
      <c r="D1489" s="91"/>
      <c r="E1489" s="279"/>
      <c r="F1489" s="667"/>
      <c r="G1489" s="821"/>
      <c r="H1489" s="563"/>
    </row>
    <row r="1490" spans="2:8">
      <c r="B1490" s="103"/>
      <c r="C1490" s="62" t="s">
        <v>1485</v>
      </c>
      <c r="D1490" s="91"/>
      <c r="E1490" s="279"/>
      <c r="F1490" s="667"/>
      <c r="G1490" s="821"/>
      <c r="H1490" s="563"/>
    </row>
    <row r="1491" spans="2:8">
      <c r="B1491" s="103"/>
      <c r="C1491" s="62"/>
      <c r="D1491" s="91"/>
      <c r="E1491" s="279"/>
      <c r="F1491" s="667"/>
      <c r="G1491" s="821"/>
      <c r="H1491" s="563"/>
    </row>
    <row r="1492" spans="2:8">
      <c r="B1492" s="103"/>
      <c r="C1492" s="62" t="s">
        <v>1486</v>
      </c>
      <c r="D1492" s="91"/>
      <c r="E1492" s="279"/>
      <c r="F1492" s="667"/>
      <c r="G1492" s="821"/>
      <c r="H1492" s="563"/>
    </row>
    <row r="1493" spans="2:8">
      <c r="B1493" s="103"/>
      <c r="C1493" s="62" t="s">
        <v>1487</v>
      </c>
      <c r="D1493" s="91"/>
      <c r="E1493" s="279"/>
      <c r="F1493" s="667"/>
      <c r="G1493" s="821"/>
      <c r="H1493" s="563"/>
    </row>
    <row r="1494" spans="2:8">
      <c r="B1494" s="103"/>
      <c r="C1494" s="62"/>
      <c r="D1494" s="91"/>
      <c r="E1494" s="279"/>
      <c r="F1494" s="667"/>
      <c r="G1494" s="821"/>
      <c r="H1494" s="563"/>
    </row>
    <row r="1495" spans="2:8">
      <c r="B1495" s="103"/>
      <c r="C1495" s="62" t="s">
        <v>1093</v>
      </c>
      <c r="D1495" s="58" t="s">
        <v>11</v>
      </c>
      <c r="E1495" s="279"/>
      <c r="F1495" s="667"/>
      <c r="G1495" s="821"/>
      <c r="H1495" s="563"/>
    </row>
    <row r="1496" spans="2:8">
      <c r="B1496" s="103"/>
      <c r="C1496" s="62"/>
      <c r="D1496" s="91"/>
      <c r="E1496" s="279"/>
      <c r="F1496" s="667"/>
      <c r="G1496" s="821"/>
      <c r="H1496" s="563"/>
    </row>
    <row r="1497" spans="2:8">
      <c r="B1497" s="103"/>
      <c r="C1497" s="62" t="s">
        <v>1488</v>
      </c>
      <c r="D1497" s="91"/>
      <c r="E1497" s="279"/>
      <c r="F1497" s="667"/>
      <c r="G1497" s="821"/>
      <c r="H1497" s="563"/>
    </row>
    <row r="1498" spans="2:8">
      <c r="B1498" s="103"/>
      <c r="C1498" s="62" t="s">
        <v>1489</v>
      </c>
      <c r="D1498" s="91"/>
      <c r="E1498" s="279"/>
      <c r="F1498" s="667"/>
      <c r="G1498" s="821"/>
      <c r="H1498" s="563"/>
    </row>
    <row r="1499" spans="2:8">
      <c r="B1499" s="103"/>
      <c r="C1499" s="279"/>
      <c r="D1499" s="279"/>
      <c r="E1499" s="279"/>
      <c r="F1499" s="667"/>
      <c r="G1499" s="821"/>
      <c r="H1499" s="563"/>
    </row>
    <row r="1500" spans="2:8">
      <c r="B1500" s="103"/>
      <c r="C1500" s="63" t="s">
        <v>1615</v>
      </c>
      <c r="D1500" s="244" t="s">
        <v>8</v>
      </c>
      <c r="E1500" s="63"/>
      <c r="F1500" s="658"/>
      <c r="G1500" s="826"/>
      <c r="H1500" s="598"/>
    </row>
    <row r="1501" spans="2:8">
      <c r="B1501" s="103"/>
      <c r="C1501" s="63"/>
      <c r="D1501" s="244"/>
      <c r="E1501" s="63"/>
      <c r="F1501" s="658"/>
      <c r="G1501" s="826"/>
      <c r="H1501" s="598"/>
    </row>
    <row r="1502" spans="2:8">
      <c r="B1502" s="103"/>
      <c r="C1502" s="63" t="s">
        <v>1490</v>
      </c>
      <c r="D1502" s="244" t="s">
        <v>11</v>
      </c>
      <c r="E1502" s="63"/>
      <c r="F1502" s="658"/>
      <c r="G1502" s="826"/>
      <c r="H1502" s="598"/>
    </row>
    <row r="1503" spans="2:8" ht="70.2">
      <c r="B1503" s="103"/>
      <c r="C1503" s="743" t="s">
        <v>1613</v>
      </c>
      <c r="D1503" s="297"/>
      <c r="E1503" s="62"/>
      <c r="F1503" s="657"/>
      <c r="G1503" s="819"/>
      <c r="H1503" s="599"/>
    </row>
    <row r="1504" spans="2:8">
      <c r="B1504" s="103"/>
      <c r="C1504" s="743"/>
      <c r="D1504" s="297"/>
      <c r="E1504" s="62"/>
      <c r="F1504" s="657"/>
      <c r="G1504" s="819"/>
      <c r="H1504" s="599"/>
    </row>
    <row r="1505" spans="2:8">
      <c r="B1505" s="103">
        <v>1</v>
      </c>
      <c r="C1505" s="62" t="s">
        <v>1491</v>
      </c>
      <c r="D1505" s="297" t="s">
        <v>32</v>
      </c>
      <c r="E1505" s="62">
        <v>241</v>
      </c>
      <c r="F1505" s="657"/>
      <c r="G1505" s="819">
        <f>E1505*F1505</f>
        <v>0</v>
      </c>
      <c r="H1505" s="599"/>
    </row>
    <row r="1506" spans="2:8">
      <c r="B1506" s="103"/>
      <c r="C1506" s="279"/>
      <c r="D1506" s="279"/>
      <c r="E1506" s="279"/>
      <c r="F1506" s="667"/>
      <c r="G1506" s="821"/>
      <c r="H1506" s="563"/>
    </row>
    <row r="1507" spans="2:8">
      <c r="B1507" s="103"/>
      <c r="C1507" s="63" t="s">
        <v>1614</v>
      </c>
      <c r="D1507" s="244" t="s">
        <v>8</v>
      </c>
      <c r="E1507" s="63"/>
      <c r="F1507" s="658"/>
      <c r="G1507" s="826"/>
      <c r="H1507" s="598"/>
    </row>
    <row r="1508" spans="2:8">
      <c r="B1508" s="103"/>
      <c r="C1508" s="279"/>
      <c r="D1508" s="279"/>
      <c r="E1508" s="279"/>
      <c r="F1508" s="667"/>
      <c r="G1508" s="821"/>
      <c r="H1508" s="563"/>
    </row>
    <row r="1509" spans="2:8" ht="46.8">
      <c r="B1509" s="103"/>
      <c r="C1509" s="279" t="s">
        <v>1405</v>
      </c>
      <c r="D1509" s="279"/>
      <c r="E1509" s="279"/>
      <c r="F1509" s="667"/>
      <c r="G1509" s="821"/>
      <c r="H1509" s="563"/>
    </row>
    <row r="1510" spans="2:8">
      <c r="B1510" s="103"/>
      <c r="C1510" s="279"/>
      <c r="D1510" s="279"/>
      <c r="E1510" s="279"/>
      <c r="F1510" s="667"/>
      <c r="G1510" s="821"/>
      <c r="H1510" s="563"/>
    </row>
    <row r="1511" spans="2:8" s="285" customFormat="1">
      <c r="B1511" s="57"/>
      <c r="C1511" s="282" t="s">
        <v>306</v>
      </c>
      <c r="D1511" s="282" t="s">
        <v>5</v>
      </c>
      <c r="E1511" s="282"/>
      <c r="F1511" s="674"/>
      <c r="G1511" s="828"/>
      <c r="H1511" s="595"/>
    </row>
    <row r="1512" spans="2:8" s="285" customFormat="1">
      <c r="B1512" s="57"/>
      <c r="C1512" s="282"/>
      <c r="D1512" s="282"/>
      <c r="E1512" s="282"/>
      <c r="F1512" s="674"/>
      <c r="G1512" s="828"/>
      <c r="H1512" s="595"/>
    </row>
    <row r="1513" spans="2:8" s="285" customFormat="1">
      <c r="B1513" s="57"/>
      <c r="C1513" s="282" t="s">
        <v>307</v>
      </c>
      <c r="D1513" s="282" t="s">
        <v>11</v>
      </c>
      <c r="E1513" s="282"/>
      <c r="F1513" s="674"/>
      <c r="G1513" s="828"/>
      <c r="H1513" s="595"/>
    </row>
    <row r="1514" spans="2:8">
      <c r="B1514" s="103"/>
      <c r="C1514" s="279"/>
      <c r="D1514" s="279"/>
      <c r="E1514" s="279"/>
      <c r="F1514" s="667"/>
      <c r="G1514" s="821"/>
      <c r="H1514" s="563"/>
    </row>
    <row r="1515" spans="2:8">
      <c r="B1515" s="103">
        <f>B1505+1</f>
        <v>2</v>
      </c>
      <c r="C1515" s="279" t="s">
        <v>308</v>
      </c>
      <c r="D1515" s="279" t="s">
        <v>309</v>
      </c>
      <c r="E1515" s="295">
        <v>3646</v>
      </c>
      <c r="F1515" s="667"/>
      <c r="G1515" s="821">
        <f t="shared" si="23"/>
        <v>0</v>
      </c>
      <c r="H1515" s="563"/>
    </row>
    <row r="1516" spans="2:8">
      <c r="B1516" s="103"/>
      <c r="C1516" s="279"/>
      <c r="D1516" s="279"/>
      <c r="E1516" s="279"/>
      <c r="F1516" s="667"/>
      <c r="G1516" s="821"/>
      <c r="H1516" s="563"/>
    </row>
    <row r="1517" spans="2:8">
      <c r="B1517" s="103">
        <f>B1515+1</f>
        <v>3</v>
      </c>
      <c r="C1517" s="279" t="s">
        <v>310</v>
      </c>
      <c r="D1517" s="279" t="s">
        <v>22</v>
      </c>
      <c r="E1517" s="279">
        <v>400</v>
      </c>
      <c r="F1517" s="667"/>
      <c r="G1517" s="821">
        <f t="shared" si="23"/>
        <v>0</v>
      </c>
      <c r="H1517" s="563"/>
    </row>
    <row r="1518" spans="2:8">
      <c r="B1518" s="103"/>
      <c r="C1518" s="279"/>
      <c r="D1518" s="279"/>
      <c r="E1518" s="279"/>
      <c r="F1518" s="667"/>
      <c r="G1518" s="821"/>
      <c r="H1518" s="563"/>
    </row>
    <row r="1519" spans="2:8" s="285" customFormat="1">
      <c r="B1519" s="57"/>
      <c r="C1519" s="282" t="s">
        <v>311</v>
      </c>
      <c r="D1519" s="282" t="s">
        <v>5</v>
      </c>
      <c r="E1519" s="282"/>
      <c r="F1519" s="674"/>
      <c r="G1519" s="828"/>
      <c r="H1519" s="595"/>
    </row>
    <row r="1520" spans="2:8" s="285" customFormat="1">
      <c r="B1520" s="57"/>
      <c r="C1520" s="282"/>
      <c r="D1520" s="282"/>
      <c r="E1520" s="282"/>
      <c r="F1520" s="674"/>
      <c r="G1520" s="828"/>
      <c r="H1520" s="595"/>
    </row>
    <row r="1521" spans="2:8" s="285" customFormat="1">
      <c r="B1521" s="57"/>
      <c r="C1521" s="282" t="s">
        <v>312</v>
      </c>
      <c r="D1521" s="282" t="s">
        <v>11</v>
      </c>
      <c r="E1521" s="282"/>
      <c r="F1521" s="674"/>
      <c r="G1521" s="828"/>
      <c r="H1521" s="595"/>
    </row>
    <row r="1522" spans="2:8">
      <c r="B1522" s="103"/>
      <c r="C1522" s="279"/>
      <c r="D1522" s="279"/>
      <c r="E1522" s="279"/>
      <c r="F1522" s="667"/>
      <c r="G1522" s="821"/>
      <c r="H1522" s="563"/>
    </row>
    <row r="1523" spans="2:8">
      <c r="B1523" s="103">
        <f>B1517+1</f>
        <v>4</v>
      </c>
      <c r="C1523" s="279" t="s">
        <v>313</v>
      </c>
      <c r="D1523" s="279" t="s">
        <v>22</v>
      </c>
      <c r="E1523" s="279">
        <v>18</v>
      </c>
      <c r="F1523" s="667"/>
      <c r="G1523" s="821">
        <f t="shared" si="23"/>
        <v>0</v>
      </c>
      <c r="H1523" s="563"/>
    </row>
    <row r="1524" spans="2:8">
      <c r="B1524" s="103"/>
      <c r="C1524" s="279"/>
      <c r="D1524" s="279"/>
      <c r="E1524" s="279"/>
      <c r="F1524" s="667"/>
      <c r="G1524" s="821"/>
      <c r="H1524" s="563"/>
    </row>
    <row r="1525" spans="2:8" s="285" customFormat="1">
      <c r="B1525" s="57"/>
      <c r="C1525" s="282" t="s">
        <v>314</v>
      </c>
      <c r="D1525" s="282" t="s">
        <v>11</v>
      </c>
      <c r="E1525" s="282"/>
      <c r="F1525" s="674"/>
      <c r="G1525" s="828"/>
      <c r="H1525" s="595"/>
    </row>
    <row r="1526" spans="2:8">
      <c r="B1526" s="103"/>
      <c r="C1526" s="279"/>
      <c r="D1526" s="279"/>
      <c r="E1526" s="279"/>
      <c r="F1526" s="667"/>
      <c r="G1526" s="821"/>
      <c r="H1526" s="563"/>
    </row>
    <row r="1527" spans="2:8">
      <c r="B1527" s="103">
        <f>B1523+1</f>
        <v>5</v>
      </c>
      <c r="C1527" s="279" t="s">
        <v>315</v>
      </c>
      <c r="D1527" s="279" t="s">
        <v>22</v>
      </c>
      <c r="E1527" s="279">
        <v>57</v>
      </c>
      <c r="F1527" s="667"/>
      <c r="G1527" s="821">
        <f t="shared" si="23"/>
        <v>0</v>
      </c>
      <c r="H1527" s="563"/>
    </row>
    <row r="1528" spans="2:8">
      <c r="B1528" s="103"/>
      <c r="C1528" s="279"/>
      <c r="D1528" s="279"/>
      <c r="E1528" s="279"/>
      <c r="F1528" s="667"/>
      <c r="G1528" s="821"/>
      <c r="H1528" s="563"/>
    </row>
    <row r="1529" spans="2:8">
      <c r="B1529" s="103">
        <f>B1527+1</f>
        <v>6</v>
      </c>
      <c r="C1529" s="279" t="s">
        <v>316</v>
      </c>
      <c r="D1529" s="279" t="s">
        <v>22</v>
      </c>
      <c r="E1529" s="279">
        <v>12</v>
      </c>
      <c r="F1529" s="667"/>
      <c r="G1529" s="821">
        <f t="shared" si="23"/>
        <v>0</v>
      </c>
      <c r="H1529" s="563"/>
    </row>
    <row r="1530" spans="2:8">
      <c r="B1530" s="103"/>
      <c r="C1530" s="279"/>
      <c r="D1530" s="279"/>
      <c r="E1530" s="279"/>
      <c r="F1530" s="667"/>
      <c r="G1530" s="821"/>
      <c r="H1530" s="563"/>
    </row>
    <row r="1531" spans="2:8">
      <c r="B1531" s="103">
        <f t="shared" ref="B1531" si="24">B1529+1</f>
        <v>7</v>
      </c>
      <c r="C1531" s="279" t="s">
        <v>317</v>
      </c>
      <c r="D1531" s="279" t="s">
        <v>22</v>
      </c>
      <c r="E1531" s="279">
        <v>6</v>
      </c>
      <c r="F1531" s="667"/>
      <c r="G1531" s="821">
        <f t="shared" si="23"/>
        <v>0</v>
      </c>
      <c r="H1531" s="563"/>
    </row>
    <row r="1532" spans="2:8">
      <c r="B1532" s="103"/>
      <c r="C1532" s="279"/>
      <c r="D1532" s="279"/>
      <c r="E1532" s="279"/>
      <c r="F1532" s="667"/>
      <c r="G1532" s="821"/>
      <c r="H1532" s="563"/>
    </row>
    <row r="1533" spans="2:8">
      <c r="B1533" s="103"/>
      <c r="C1533" s="63" t="s">
        <v>1235</v>
      </c>
      <c r="D1533" s="244" t="s">
        <v>8</v>
      </c>
      <c r="E1533" s="292"/>
      <c r="F1533" s="657"/>
      <c r="G1533" s="819"/>
      <c r="H1533" s="579"/>
    </row>
    <row r="1534" spans="2:8">
      <c r="B1534" s="103"/>
      <c r="C1534" s="62"/>
      <c r="D1534" s="297"/>
      <c r="E1534" s="292"/>
      <c r="F1534" s="657"/>
      <c r="G1534" s="819"/>
      <c r="H1534" s="579"/>
    </row>
    <row r="1535" spans="2:8" ht="70.2">
      <c r="B1535" s="103"/>
      <c r="C1535" s="744" t="s">
        <v>1616</v>
      </c>
      <c r="D1535" s="297"/>
      <c r="E1535" s="292"/>
      <c r="F1535" s="657"/>
      <c r="G1535" s="819"/>
      <c r="H1535" s="579"/>
    </row>
    <row r="1536" spans="2:8">
      <c r="B1536" s="103"/>
      <c r="C1536" s="743"/>
      <c r="D1536" s="297"/>
      <c r="E1536" s="292"/>
      <c r="F1536" s="657"/>
      <c r="G1536" s="819"/>
      <c r="H1536" s="579"/>
    </row>
    <row r="1537" spans="2:10">
      <c r="B1537" s="103">
        <f>B1531+1</f>
        <v>8</v>
      </c>
      <c r="C1537" s="286" t="s">
        <v>1237</v>
      </c>
      <c r="D1537" s="297" t="s">
        <v>22</v>
      </c>
      <c r="E1537" s="292">
        <v>1</v>
      </c>
      <c r="F1537" s="657"/>
      <c r="G1537" s="819">
        <f>F1537*E1537</f>
        <v>0</v>
      </c>
      <c r="H1537" s="579"/>
    </row>
    <row r="1538" spans="2:10">
      <c r="B1538" s="103"/>
      <c r="C1538" s="279"/>
      <c r="D1538" s="279"/>
      <c r="E1538" s="279"/>
      <c r="F1538" s="667"/>
      <c r="G1538" s="821"/>
      <c r="H1538" s="563"/>
    </row>
    <row r="1539" spans="2:10" s="285" customFormat="1">
      <c r="B1539" s="57"/>
      <c r="C1539" s="282" t="s">
        <v>58</v>
      </c>
      <c r="D1539" s="282" t="s">
        <v>5</v>
      </c>
      <c r="E1539" s="282"/>
      <c r="F1539" s="674"/>
      <c r="G1539" s="828"/>
      <c r="H1539" s="595"/>
    </row>
    <row r="1540" spans="2:10" s="285" customFormat="1">
      <c r="B1540" s="57"/>
      <c r="C1540" s="282"/>
      <c r="D1540" s="282"/>
      <c r="E1540" s="282"/>
      <c r="F1540" s="674"/>
      <c r="G1540" s="828"/>
      <c r="H1540" s="595"/>
    </row>
    <row r="1541" spans="2:10" s="285" customFormat="1">
      <c r="B1541" s="57"/>
      <c r="C1541" s="282" t="s">
        <v>1234</v>
      </c>
      <c r="D1541" s="282" t="s">
        <v>11</v>
      </c>
      <c r="E1541" s="282"/>
      <c r="F1541" s="674"/>
      <c r="G1541" s="828"/>
      <c r="H1541" s="595"/>
    </row>
    <row r="1542" spans="2:10">
      <c r="B1542" s="103"/>
      <c r="C1542" s="279"/>
      <c r="D1542" s="279"/>
      <c r="E1542" s="279"/>
      <c r="F1542" s="667"/>
      <c r="G1542" s="821"/>
      <c r="H1542" s="563"/>
    </row>
    <row r="1543" spans="2:10">
      <c r="B1543" s="103">
        <f>B1537+1</f>
        <v>9</v>
      </c>
      <c r="C1543" s="279" t="s">
        <v>320</v>
      </c>
      <c r="D1543" s="279" t="s">
        <v>22</v>
      </c>
      <c r="E1543" s="279">
        <v>3</v>
      </c>
      <c r="F1543" s="667"/>
      <c r="G1543" s="821">
        <f t="shared" si="23"/>
        <v>0</v>
      </c>
      <c r="H1543" s="563"/>
      <c r="J1543" s="230">
        <v>1.2</v>
      </c>
    </row>
    <row r="1544" spans="2:10">
      <c r="B1544" s="103"/>
      <c r="C1544" s="279"/>
      <c r="D1544" s="279"/>
      <c r="E1544" s="279"/>
      <c r="F1544" s="667"/>
      <c r="G1544" s="821"/>
      <c r="H1544" s="563"/>
    </row>
    <row r="1545" spans="2:10">
      <c r="B1545" s="103">
        <f>B1543+1</f>
        <v>10</v>
      </c>
      <c r="C1545" s="279" t="s">
        <v>321</v>
      </c>
      <c r="D1545" s="279" t="s">
        <v>22</v>
      </c>
      <c r="E1545" s="279">
        <v>14</v>
      </c>
      <c r="F1545" s="667"/>
      <c r="G1545" s="821">
        <f t="shared" si="23"/>
        <v>0</v>
      </c>
      <c r="H1545" s="563"/>
      <c r="J1545" s="230">
        <v>1.8</v>
      </c>
    </row>
    <row r="1546" spans="2:10">
      <c r="B1546" s="103"/>
      <c r="C1546" s="279"/>
      <c r="D1546" s="279"/>
      <c r="E1546" s="279"/>
      <c r="F1546" s="667"/>
      <c r="G1546" s="821"/>
      <c r="H1546" s="563"/>
    </row>
    <row r="1547" spans="2:10">
      <c r="B1547" s="103">
        <f t="shared" ref="B1547:B1557" si="25">B1545+1</f>
        <v>11</v>
      </c>
      <c r="C1547" s="279" t="s">
        <v>322</v>
      </c>
      <c r="D1547" s="279" t="s">
        <v>22</v>
      </c>
      <c r="E1547" s="279">
        <v>5</v>
      </c>
      <c r="F1547" s="667"/>
      <c r="G1547" s="821">
        <f t="shared" si="23"/>
        <v>0</v>
      </c>
      <c r="H1547" s="563"/>
      <c r="J1547" s="230">
        <v>2.4</v>
      </c>
    </row>
    <row r="1548" spans="2:10">
      <c r="B1548" s="103"/>
      <c r="C1548" s="279"/>
      <c r="D1548" s="279"/>
      <c r="E1548" s="279"/>
      <c r="F1548" s="667"/>
      <c r="G1548" s="821"/>
      <c r="H1548" s="563"/>
    </row>
    <row r="1549" spans="2:10">
      <c r="B1549" s="103">
        <f t="shared" si="25"/>
        <v>12</v>
      </c>
      <c r="C1549" s="279" t="s">
        <v>323</v>
      </c>
      <c r="D1549" s="279" t="s">
        <v>22</v>
      </c>
      <c r="E1549" s="279">
        <v>1</v>
      </c>
      <c r="F1549" s="667"/>
      <c r="G1549" s="821">
        <f t="shared" si="23"/>
        <v>0</v>
      </c>
      <c r="H1549" s="563"/>
      <c r="J1549" s="230">
        <v>1</v>
      </c>
    </row>
    <row r="1550" spans="2:10">
      <c r="B1550" s="103"/>
      <c r="C1550" s="279"/>
      <c r="D1550" s="279"/>
      <c r="E1550" s="279"/>
      <c r="F1550" s="667"/>
      <c r="G1550" s="821"/>
      <c r="H1550" s="563"/>
    </row>
    <row r="1551" spans="2:10">
      <c r="B1551" s="103">
        <f t="shared" si="25"/>
        <v>13</v>
      </c>
      <c r="C1551" s="279" t="s">
        <v>324</v>
      </c>
      <c r="D1551" s="279" t="s">
        <v>22</v>
      </c>
      <c r="E1551" s="279">
        <v>7</v>
      </c>
      <c r="F1551" s="667"/>
      <c r="G1551" s="821">
        <f t="shared" si="23"/>
        <v>0</v>
      </c>
      <c r="H1551" s="563"/>
      <c r="J1551" s="230">
        <v>2</v>
      </c>
    </row>
    <row r="1552" spans="2:10">
      <c r="B1552" s="103"/>
      <c r="C1552" s="279"/>
      <c r="D1552" s="279"/>
      <c r="E1552" s="279"/>
      <c r="F1552" s="667"/>
      <c r="G1552" s="821"/>
      <c r="H1552" s="563"/>
    </row>
    <row r="1553" spans="2:10">
      <c r="B1553" s="103">
        <f t="shared" si="25"/>
        <v>14</v>
      </c>
      <c r="C1553" s="279" t="s">
        <v>325</v>
      </c>
      <c r="D1553" s="279" t="s">
        <v>22</v>
      </c>
      <c r="E1553" s="279">
        <v>11</v>
      </c>
      <c r="F1553" s="667"/>
      <c r="G1553" s="821">
        <f t="shared" si="23"/>
        <v>0</v>
      </c>
      <c r="H1553" s="563"/>
      <c r="J1553" s="230">
        <v>3</v>
      </c>
    </row>
    <row r="1554" spans="2:10">
      <c r="B1554" s="103"/>
      <c r="C1554" s="279"/>
      <c r="D1554" s="279"/>
      <c r="E1554" s="279"/>
      <c r="F1554" s="667"/>
      <c r="G1554" s="821"/>
      <c r="H1554" s="563"/>
    </row>
    <row r="1555" spans="2:10">
      <c r="B1555" s="103">
        <f t="shared" si="25"/>
        <v>15</v>
      </c>
      <c r="C1555" s="279" t="s">
        <v>326</v>
      </c>
      <c r="D1555" s="279" t="s">
        <v>22</v>
      </c>
      <c r="E1555" s="279">
        <v>3</v>
      </c>
      <c r="F1555" s="667"/>
      <c r="G1555" s="821">
        <f t="shared" si="23"/>
        <v>0</v>
      </c>
      <c r="H1555" s="563"/>
      <c r="J1555" s="230">
        <v>0.6</v>
      </c>
    </row>
    <row r="1556" spans="2:10">
      <c r="B1556" s="103"/>
      <c r="C1556" s="279"/>
      <c r="D1556" s="279"/>
      <c r="E1556" s="279"/>
      <c r="F1556" s="667"/>
      <c r="G1556" s="821"/>
      <c r="H1556" s="563"/>
    </row>
    <row r="1557" spans="2:10">
      <c r="B1557" s="103">
        <f t="shared" si="25"/>
        <v>16</v>
      </c>
      <c r="C1557" s="279" t="s">
        <v>327</v>
      </c>
      <c r="D1557" s="279" t="s">
        <v>22</v>
      </c>
      <c r="E1557" s="279">
        <v>2</v>
      </c>
      <c r="F1557" s="667"/>
      <c r="G1557" s="821">
        <f t="shared" si="23"/>
        <v>0</v>
      </c>
      <c r="H1557" s="563"/>
      <c r="J1557" s="230">
        <v>2</v>
      </c>
    </row>
    <row r="1558" spans="2:10">
      <c r="B1558" s="103"/>
      <c r="C1558" s="279"/>
      <c r="D1558" s="279"/>
      <c r="E1558" s="279"/>
      <c r="F1558" s="667"/>
      <c r="G1558" s="821"/>
      <c r="H1558" s="563"/>
    </row>
    <row r="1559" spans="2:10" s="285" customFormat="1">
      <c r="B1559" s="57"/>
      <c r="C1559" s="282" t="s">
        <v>1233</v>
      </c>
      <c r="D1559" s="282" t="s">
        <v>11</v>
      </c>
      <c r="E1559" s="282"/>
      <c r="F1559" s="674"/>
      <c r="G1559" s="828"/>
      <c r="H1559" s="595"/>
    </row>
    <row r="1560" spans="2:10">
      <c r="B1560" s="103"/>
      <c r="C1560" s="279"/>
      <c r="D1560" s="279"/>
      <c r="E1560" s="279"/>
      <c r="F1560" s="667"/>
      <c r="G1560" s="821"/>
      <c r="H1560" s="563"/>
    </row>
    <row r="1561" spans="2:10">
      <c r="B1561" s="103">
        <f>B1557+1</f>
        <v>17</v>
      </c>
      <c r="C1561" s="279" t="s">
        <v>329</v>
      </c>
      <c r="D1561" s="279" t="s">
        <v>22</v>
      </c>
      <c r="E1561" s="279">
        <v>10</v>
      </c>
      <c r="F1561" s="667"/>
      <c r="G1561" s="821">
        <f t="shared" ref="G1561:G1630" si="26">(E1561*F1561)</f>
        <v>0</v>
      </c>
      <c r="H1561" s="563"/>
      <c r="J1561" s="230">
        <v>1.8</v>
      </c>
    </row>
    <row r="1562" spans="2:10">
      <c r="B1562" s="103"/>
      <c r="C1562" s="279"/>
      <c r="D1562" s="279"/>
      <c r="E1562" s="279"/>
      <c r="F1562" s="667"/>
      <c r="G1562" s="821"/>
      <c r="H1562" s="563"/>
    </row>
    <row r="1563" spans="2:10" s="285" customFormat="1" ht="46.8">
      <c r="B1563" s="57"/>
      <c r="C1563" s="282" t="s">
        <v>330</v>
      </c>
      <c r="D1563" s="282" t="s">
        <v>5</v>
      </c>
      <c r="E1563" s="282"/>
      <c r="F1563" s="674"/>
      <c r="G1563" s="828"/>
      <c r="H1563" s="595"/>
    </row>
    <row r="1564" spans="2:10" s="285" customFormat="1">
      <c r="B1564" s="57"/>
      <c r="C1564" s="282"/>
      <c r="D1564" s="282"/>
      <c r="E1564" s="282"/>
      <c r="F1564" s="674"/>
      <c r="G1564" s="828"/>
      <c r="H1564" s="595"/>
    </row>
    <row r="1565" spans="2:10" s="285" customFormat="1">
      <c r="B1565" s="57"/>
      <c r="C1565" s="282" t="s">
        <v>1492</v>
      </c>
      <c r="D1565" s="282" t="s">
        <v>11</v>
      </c>
      <c r="E1565" s="282"/>
      <c r="F1565" s="674"/>
      <c r="G1565" s="828"/>
      <c r="H1565" s="595"/>
    </row>
    <row r="1566" spans="2:10">
      <c r="B1566" s="103"/>
      <c r="C1566" s="279"/>
      <c r="D1566" s="279"/>
      <c r="E1566" s="279"/>
      <c r="F1566" s="667"/>
      <c r="G1566" s="821"/>
      <c r="H1566" s="563"/>
    </row>
    <row r="1567" spans="2:10">
      <c r="B1567" s="103">
        <f>B1561+1</f>
        <v>18</v>
      </c>
      <c r="C1567" s="279" t="s">
        <v>331</v>
      </c>
      <c r="D1567" s="279" t="s">
        <v>22</v>
      </c>
      <c r="E1567" s="279">
        <v>2</v>
      </c>
      <c r="F1567" s="667"/>
      <c r="G1567" s="821">
        <f t="shared" si="26"/>
        <v>0</v>
      </c>
      <c r="H1567" s="563"/>
      <c r="J1567" s="230">
        <v>2</v>
      </c>
    </row>
    <row r="1568" spans="2:10">
      <c r="B1568" s="103"/>
      <c r="C1568" s="279"/>
      <c r="D1568" s="279"/>
      <c r="E1568" s="279"/>
      <c r="F1568" s="667"/>
      <c r="G1568" s="821"/>
      <c r="H1568" s="563"/>
    </row>
    <row r="1569" spans="2:10">
      <c r="B1569" s="103">
        <f>B1567+1</f>
        <v>19</v>
      </c>
      <c r="C1569" s="279" t="s">
        <v>332</v>
      </c>
      <c r="D1569" s="279" t="s">
        <v>22</v>
      </c>
      <c r="E1569" s="279">
        <v>1</v>
      </c>
      <c r="F1569" s="667"/>
      <c r="G1569" s="821">
        <f t="shared" si="26"/>
        <v>0</v>
      </c>
      <c r="H1569" s="563"/>
      <c r="J1569" s="230">
        <v>2.8</v>
      </c>
    </row>
    <row r="1570" spans="2:10">
      <c r="B1570" s="103"/>
      <c r="C1570" s="279"/>
      <c r="D1570" s="279"/>
      <c r="E1570" s="279"/>
      <c r="F1570" s="667"/>
      <c r="G1570" s="821"/>
      <c r="H1570" s="563"/>
    </row>
    <row r="1571" spans="2:10">
      <c r="B1571" s="103">
        <f t="shared" ref="B1571:B1577" si="27">B1569+1</f>
        <v>20</v>
      </c>
      <c r="C1571" s="279" t="s">
        <v>334</v>
      </c>
      <c r="D1571" s="279" t="s">
        <v>22</v>
      </c>
      <c r="E1571" s="279">
        <v>2</v>
      </c>
      <c r="F1571" s="667"/>
      <c r="G1571" s="821">
        <f t="shared" si="26"/>
        <v>0</v>
      </c>
      <c r="H1571" s="563"/>
      <c r="J1571" s="230">
        <v>5.2850000000000001</v>
      </c>
    </row>
    <row r="1572" spans="2:10">
      <c r="B1572" s="103"/>
      <c r="C1572" s="279"/>
      <c r="D1572" s="279"/>
      <c r="E1572" s="279"/>
      <c r="F1572" s="667"/>
      <c r="G1572" s="821"/>
      <c r="H1572" s="563"/>
    </row>
    <row r="1573" spans="2:10">
      <c r="B1573" s="103">
        <f t="shared" si="27"/>
        <v>21</v>
      </c>
      <c r="C1573" s="279" t="s">
        <v>335</v>
      </c>
      <c r="D1573" s="279" t="s">
        <v>22</v>
      </c>
      <c r="E1573" s="279">
        <v>1</v>
      </c>
      <c r="F1573" s="667"/>
      <c r="G1573" s="821">
        <f t="shared" si="26"/>
        <v>0</v>
      </c>
      <c r="H1573" s="563"/>
      <c r="J1573" s="230">
        <v>4.0549999999999997</v>
      </c>
    </row>
    <row r="1574" spans="2:10">
      <c r="B1574" s="103"/>
      <c r="C1574" s="279"/>
      <c r="D1574" s="279"/>
      <c r="E1574" s="279"/>
      <c r="F1574" s="667"/>
      <c r="G1574" s="821"/>
      <c r="H1574" s="563"/>
    </row>
    <row r="1575" spans="2:10">
      <c r="B1575" s="103">
        <f t="shared" si="27"/>
        <v>22</v>
      </c>
      <c r="C1575" s="279" t="s">
        <v>336</v>
      </c>
      <c r="D1575" s="279" t="s">
        <v>22</v>
      </c>
      <c r="E1575" s="279">
        <v>1</v>
      </c>
      <c r="F1575" s="667"/>
      <c r="G1575" s="821">
        <f t="shared" si="26"/>
        <v>0</v>
      </c>
      <c r="H1575" s="563"/>
      <c r="J1575" s="230">
        <v>6.9450000000000003</v>
      </c>
    </row>
    <row r="1576" spans="2:10">
      <c r="B1576" s="103"/>
      <c r="C1576" s="279"/>
      <c r="D1576" s="279"/>
      <c r="E1576" s="279"/>
      <c r="F1576" s="667"/>
      <c r="G1576" s="821"/>
      <c r="H1576" s="563"/>
    </row>
    <row r="1577" spans="2:10">
      <c r="B1577" s="103">
        <f t="shared" si="27"/>
        <v>23</v>
      </c>
      <c r="C1577" s="279" t="s">
        <v>337</v>
      </c>
      <c r="D1577" s="279" t="s">
        <v>22</v>
      </c>
      <c r="E1577" s="279">
        <v>1</v>
      </c>
      <c r="F1577" s="667"/>
      <c r="G1577" s="821">
        <f t="shared" si="26"/>
        <v>0</v>
      </c>
      <c r="H1577" s="563"/>
      <c r="J1577" s="230">
        <v>8.6349999999999998</v>
      </c>
    </row>
    <row r="1578" spans="2:10">
      <c r="B1578" s="103"/>
      <c r="C1578" s="279"/>
      <c r="D1578" s="279"/>
      <c r="E1578" s="279"/>
      <c r="F1578" s="667"/>
      <c r="G1578" s="821"/>
      <c r="H1578" s="563"/>
    </row>
    <row r="1579" spans="2:10">
      <c r="B1579" s="103"/>
      <c r="C1579" s="734" t="s">
        <v>279</v>
      </c>
      <c r="D1579" s="279"/>
      <c r="E1579" s="279"/>
      <c r="F1579" s="667"/>
      <c r="G1579" s="821"/>
      <c r="H1579" s="563"/>
    </row>
    <row r="1580" spans="2:10">
      <c r="B1580" s="103"/>
      <c r="C1580" s="734" t="s">
        <v>57</v>
      </c>
      <c r="D1580" s="279"/>
      <c r="E1580" s="279"/>
      <c r="F1580" s="667"/>
      <c r="G1580" s="821"/>
      <c r="H1580" s="563"/>
    </row>
    <row r="1581" spans="2:10" s="285" customFormat="1">
      <c r="B1581" s="57"/>
      <c r="C1581" s="734" t="s">
        <v>1560</v>
      </c>
      <c r="D1581" s="282"/>
      <c r="E1581" s="282"/>
      <c r="F1581" s="674"/>
      <c r="G1581" s="828">
        <f>SUM(G1489:G1580)</f>
        <v>0</v>
      </c>
      <c r="H1581" s="595"/>
    </row>
    <row r="1582" spans="2:10">
      <c r="B1582" s="103"/>
      <c r="C1582" s="279"/>
      <c r="D1582" s="279"/>
      <c r="E1582" s="279"/>
      <c r="F1582" s="667"/>
      <c r="G1582" s="821"/>
      <c r="H1582" s="563"/>
    </row>
    <row r="1583" spans="2:10" s="277" customFormat="1">
      <c r="B1583" s="272"/>
      <c r="C1583" s="289"/>
      <c r="D1583" s="289"/>
      <c r="E1583" s="289"/>
      <c r="F1583" s="675"/>
      <c r="G1583" s="830"/>
      <c r="H1583" s="597"/>
      <c r="I1583" s="230"/>
    </row>
    <row r="1584" spans="2:10" s="277" customFormat="1">
      <c r="B1584" s="103"/>
      <c r="C1584" s="279"/>
      <c r="D1584" s="279"/>
      <c r="E1584" s="279"/>
      <c r="F1584" s="667"/>
      <c r="G1584" s="821"/>
      <c r="H1584" s="563"/>
      <c r="I1584" s="230"/>
    </row>
    <row r="1585" spans="2:10">
      <c r="B1585" s="103"/>
      <c r="C1585" s="734" t="s">
        <v>1559</v>
      </c>
      <c r="D1585" s="279"/>
      <c r="E1585" s="279"/>
      <c r="F1585" s="667"/>
      <c r="G1585" s="821"/>
      <c r="H1585" s="563"/>
    </row>
    <row r="1586" spans="2:10">
      <c r="B1586" s="103"/>
      <c r="C1586" s="734"/>
      <c r="D1586" s="279"/>
      <c r="E1586" s="279"/>
      <c r="F1586" s="667"/>
      <c r="G1586" s="821"/>
      <c r="H1586" s="563"/>
    </row>
    <row r="1587" spans="2:10">
      <c r="B1587" s="103"/>
      <c r="C1587" s="734" t="s">
        <v>305</v>
      </c>
      <c r="D1587" s="279"/>
      <c r="E1587" s="279"/>
      <c r="F1587" s="667"/>
      <c r="G1587" s="821"/>
      <c r="H1587" s="563"/>
    </row>
    <row r="1588" spans="2:10">
      <c r="B1588" s="103"/>
      <c r="C1588" s="734"/>
      <c r="D1588" s="279"/>
      <c r="E1588" s="279"/>
      <c r="F1588" s="667"/>
      <c r="G1588" s="821"/>
      <c r="H1588" s="563"/>
    </row>
    <row r="1589" spans="2:10">
      <c r="B1589" s="103"/>
      <c r="C1589" s="734" t="s">
        <v>59</v>
      </c>
      <c r="D1589" s="279"/>
      <c r="E1589" s="279"/>
      <c r="F1589" s="667"/>
      <c r="G1589" s="821"/>
      <c r="H1589" s="563"/>
    </row>
    <row r="1590" spans="2:10">
      <c r="B1590" s="103"/>
      <c r="C1590" s="279"/>
      <c r="D1590" s="279"/>
      <c r="E1590" s="279"/>
      <c r="F1590" s="667"/>
      <c r="G1590" s="821"/>
      <c r="H1590" s="563"/>
    </row>
    <row r="1591" spans="2:10">
      <c r="B1591" s="103"/>
      <c r="C1591" s="62" t="s">
        <v>1444</v>
      </c>
      <c r="D1591" s="279"/>
      <c r="E1591" s="279"/>
      <c r="F1591" s="667"/>
      <c r="G1591" s="821"/>
      <c r="H1591" s="563"/>
    </row>
    <row r="1592" spans="2:10">
      <c r="B1592" s="103"/>
      <c r="C1592" s="62" t="s">
        <v>1457</v>
      </c>
      <c r="D1592" s="279"/>
      <c r="E1592" s="279"/>
      <c r="F1592" s="667"/>
      <c r="G1592" s="821"/>
      <c r="H1592" s="563"/>
    </row>
    <row r="1593" spans="2:10">
      <c r="B1593" s="103"/>
      <c r="C1593" s="279"/>
      <c r="D1593" s="279"/>
      <c r="E1593" s="279"/>
      <c r="F1593" s="667"/>
      <c r="G1593" s="821"/>
      <c r="H1593" s="563"/>
    </row>
    <row r="1594" spans="2:10" s="285" customFormat="1">
      <c r="B1594" s="57"/>
      <c r="C1594" s="282" t="s">
        <v>60</v>
      </c>
      <c r="D1594" s="282" t="s">
        <v>5</v>
      </c>
      <c r="E1594" s="282"/>
      <c r="F1594" s="674"/>
      <c r="G1594" s="828"/>
      <c r="H1594" s="595"/>
    </row>
    <row r="1595" spans="2:10">
      <c r="B1595" s="103"/>
      <c r="C1595" s="279"/>
      <c r="D1595" s="279"/>
      <c r="E1595" s="279"/>
      <c r="F1595" s="667"/>
      <c r="G1595" s="821"/>
      <c r="H1595" s="563"/>
    </row>
    <row r="1596" spans="2:10" s="285" customFormat="1">
      <c r="B1596" s="57"/>
      <c r="C1596" s="282" t="s">
        <v>339</v>
      </c>
      <c r="D1596" s="282" t="s">
        <v>11</v>
      </c>
      <c r="E1596" s="282"/>
      <c r="F1596" s="674"/>
      <c r="G1596" s="828"/>
      <c r="H1596" s="595"/>
    </row>
    <row r="1597" spans="2:10">
      <c r="B1597" s="103"/>
      <c r="C1597" s="279"/>
      <c r="D1597" s="279"/>
      <c r="E1597" s="279"/>
      <c r="F1597" s="667"/>
      <c r="G1597" s="821"/>
      <c r="H1597" s="563">
        <v>119</v>
      </c>
      <c r="J1597" s="230" t="s">
        <v>1619</v>
      </c>
    </row>
    <row r="1598" spans="2:10">
      <c r="B1598" s="103">
        <v>1</v>
      </c>
      <c r="C1598" s="279" t="s">
        <v>340</v>
      </c>
      <c r="D1598" s="279" t="s">
        <v>15</v>
      </c>
      <c r="E1598" s="279">
        <v>1578</v>
      </c>
      <c r="F1598" s="667"/>
      <c r="G1598" s="821">
        <f t="shared" si="26"/>
        <v>0</v>
      </c>
      <c r="H1598" s="563">
        <f>+E1353</f>
        <v>750</v>
      </c>
      <c r="J1598" s="230" t="s">
        <v>1618</v>
      </c>
    </row>
    <row r="1599" spans="2:10">
      <c r="B1599" s="103"/>
      <c r="C1599" s="279"/>
      <c r="D1599" s="279"/>
      <c r="E1599" s="279"/>
      <c r="F1599" s="667"/>
      <c r="G1599" s="821"/>
      <c r="H1599" s="563">
        <v>388</v>
      </c>
      <c r="J1599" s="230" t="s">
        <v>1617</v>
      </c>
    </row>
    <row r="1600" spans="2:10">
      <c r="B1600" s="103">
        <f>B1598+1</f>
        <v>2</v>
      </c>
      <c r="C1600" s="279" t="s">
        <v>341</v>
      </c>
      <c r="D1600" s="279" t="s">
        <v>15</v>
      </c>
      <c r="E1600" s="279">
        <v>48</v>
      </c>
      <c r="F1600" s="667"/>
      <c r="G1600" s="821">
        <f t="shared" si="26"/>
        <v>0</v>
      </c>
      <c r="H1600" s="563">
        <f>SUM(H1597:H1599)</f>
        <v>1257</v>
      </c>
    </row>
    <row r="1601" spans="2:8">
      <c r="B1601" s="103"/>
      <c r="C1601" s="279"/>
      <c r="D1601" s="279"/>
      <c r="E1601" s="279"/>
      <c r="F1601" s="667"/>
      <c r="G1601" s="821"/>
      <c r="H1601" s="563"/>
    </row>
    <row r="1602" spans="2:8" s="285" customFormat="1" ht="46.8">
      <c r="B1602" s="57"/>
      <c r="C1602" s="282" t="s">
        <v>342</v>
      </c>
      <c r="D1602" s="282" t="s">
        <v>11</v>
      </c>
      <c r="E1602" s="282"/>
      <c r="F1602" s="674"/>
      <c r="G1602" s="828"/>
      <c r="H1602" s="595"/>
    </row>
    <row r="1603" spans="2:8">
      <c r="B1603" s="103"/>
      <c r="C1603" s="279"/>
      <c r="D1603" s="279"/>
      <c r="E1603" s="279"/>
      <c r="F1603" s="667"/>
      <c r="G1603" s="821"/>
      <c r="H1603" s="563"/>
    </row>
    <row r="1604" spans="2:8">
      <c r="B1604" s="103">
        <f>B1600+1</f>
        <v>3</v>
      </c>
      <c r="C1604" s="279" t="s">
        <v>341</v>
      </c>
      <c r="D1604" s="279" t="s">
        <v>15</v>
      </c>
      <c r="E1604" s="279">
        <v>29</v>
      </c>
      <c r="F1604" s="667"/>
      <c r="G1604" s="821">
        <f t="shared" si="26"/>
        <v>0</v>
      </c>
      <c r="H1604" s="563"/>
    </row>
    <row r="1605" spans="2:8">
      <c r="B1605" s="103"/>
      <c r="C1605" s="279"/>
      <c r="D1605" s="279"/>
      <c r="E1605" s="279"/>
      <c r="F1605" s="667"/>
      <c r="G1605" s="821"/>
      <c r="H1605" s="563"/>
    </row>
    <row r="1606" spans="2:8">
      <c r="B1606" s="103">
        <f>B1604+1</f>
        <v>4</v>
      </c>
      <c r="C1606" s="279" t="s">
        <v>343</v>
      </c>
      <c r="D1606" s="279" t="s">
        <v>15</v>
      </c>
      <c r="E1606" s="279">
        <v>119</v>
      </c>
      <c r="F1606" s="667"/>
      <c r="G1606" s="821">
        <f t="shared" si="26"/>
        <v>0</v>
      </c>
      <c r="H1606" s="563"/>
    </row>
    <row r="1607" spans="2:8">
      <c r="B1607" s="103"/>
      <c r="C1607" s="279"/>
      <c r="D1607" s="279"/>
      <c r="E1607" s="279"/>
      <c r="F1607" s="667"/>
      <c r="G1607" s="821"/>
      <c r="H1607" s="563"/>
    </row>
    <row r="1608" spans="2:8">
      <c r="B1608" s="103">
        <f t="shared" ref="B1608:B1612" si="28">B1606+1</f>
        <v>5</v>
      </c>
      <c r="C1608" s="279" t="s">
        <v>344</v>
      </c>
      <c r="D1608" s="279" t="s">
        <v>15</v>
      </c>
      <c r="E1608" s="279">
        <v>45</v>
      </c>
      <c r="F1608" s="667"/>
      <c r="G1608" s="821">
        <f t="shared" si="26"/>
        <v>0</v>
      </c>
      <c r="H1608" s="563"/>
    </row>
    <row r="1609" spans="2:8">
      <c r="B1609" s="103"/>
      <c r="C1609" s="279"/>
      <c r="D1609" s="279"/>
      <c r="E1609" s="279"/>
      <c r="F1609" s="667"/>
      <c r="G1609" s="821"/>
      <c r="H1609" s="563"/>
    </row>
    <row r="1610" spans="2:8">
      <c r="B1610" s="103">
        <f t="shared" si="28"/>
        <v>6</v>
      </c>
      <c r="C1610" s="279" t="s">
        <v>345</v>
      </c>
      <c r="D1610" s="279" t="s">
        <v>15</v>
      </c>
      <c r="E1610" s="279">
        <v>458</v>
      </c>
      <c r="F1610" s="667"/>
      <c r="G1610" s="821">
        <f t="shared" si="26"/>
        <v>0</v>
      </c>
      <c r="H1610" s="563"/>
    </row>
    <row r="1611" spans="2:8">
      <c r="B1611" s="103"/>
      <c r="C1611" s="279"/>
      <c r="D1611" s="279"/>
      <c r="E1611" s="279"/>
      <c r="F1611" s="667"/>
      <c r="G1611" s="821"/>
      <c r="H1611" s="563"/>
    </row>
    <row r="1612" spans="2:8">
      <c r="B1612" s="103">
        <f t="shared" si="28"/>
        <v>7</v>
      </c>
      <c r="C1612" s="279" t="s">
        <v>346</v>
      </c>
      <c r="D1612" s="279" t="s">
        <v>32</v>
      </c>
      <c r="E1612" s="279">
        <v>207</v>
      </c>
      <c r="F1612" s="667"/>
      <c r="G1612" s="821">
        <f t="shared" si="26"/>
        <v>0</v>
      </c>
      <c r="H1612" s="563"/>
    </row>
    <row r="1613" spans="2:8">
      <c r="B1613" s="103"/>
      <c r="C1613" s="279"/>
      <c r="D1613" s="279"/>
      <c r="E1613" s="279"/>
      <c r="F1613" s="667"/>
      <c r="G1613" s="821"/>
      <c r="H1613" s="563"/>
    </row>
    <row r="1614" spans="2:8" s="285" customFormat="1">
      <c r="B1614" s="57"/>
      <c r="C1614" s="282" t="s">
        <v>347</v>
      </c>
      <c r="D1614" s="282" t="s">
        <v>5</v>
      </c>
      <c r="E1614" s="282"/>
      <c r="F1614" s="674"/>
      <c r="G1614" s="828"/>
      <c r="H1614" s="595"/>
    </row>
    <row r="1615" spans="2:8">
      <c r="B1615" s="103"/>
      <c r="C1615" s="279"/>
      <c r="D1615" s="279"/>
      <c r="E1615" s="279"/>
      <c r="F1615" s="667"/>
      <c r="G1615" s="821"/>
      <c r="H1615" s="563"/>
    </row>
    <row r="1616" spans="2:8">
      <c r="B1616" s="103">
        <f>B1612+1</f>
        <v>8</v>
      </c>
      <c r="C1616" s="279" t="s">
        <v>348</v>
      </c>
      <c r="D1616" s="279"/>
      <c r="E1616" s="279"/>
      <c r="F1616" s="667"/>
      <c r="G1616" s="821"/>
      <c r="H1616" s="563"/>
    </row>
    <row r="1617" spans="2:8">
      <c r="B1617" s="103"/>
      <c r="C1617" s="279"/>
      <c r="D1617" s="279"/>
      <c r="E1617" s="279"/>
      <c r="F1617" s="667"/>
      <c r="G1617" s="821"/>
      <c r="H1617" s="563"/>
    </row>
    <row r="1618" spans="2:8" s="285" customFormat="1">
      <c r="B1618" s="57"/>
      <c r="C1618" s="742" t="s">
        <v>349</v>
      </c>
      <c r="D1618" s="282" t="s">
        <v>11</v>
      </c>
      <c r="E1618" s="282"/>
      <c r="F1618" s="674"/>
      <c r="G1618" s="828"/>
      <c r="H1618" s="595"/>
    </row>
    <row r="1619" spans="2:8">
      <c r="B1619" s="103"/>
      <c r="C1619" s="279"/>
      <c r="D1619" s="279"/>
      <c r="E1619" s="279"/>
      <c r="F1619" s="667"/>
      <c r="G1619" s="821"/>
      <c r="H1619" s="563"/>
    </row>
    <row r="1620" spans="2:8">
      <c r="B1620" s="103">
        <f>B1616+1</f>
        <v>9</v>
      </c>
      <c r="C1620" s="279" t="s">
        <v>62</v>
      </c>
      <c r="D1620" s="279" t="s">
        <v>15</v>
      </c>
      <c r="E1620" s="279">
        <v>131</v>
      </c>
      <c r="F1620" s="667"/>
      <c r="G1620" s="821">
        <f t="shared" si="26"/>
        <v>0</v>
      </c>
      <c r="H1620" s="563"/>
    </row>
    <row r="1621" spans="2:8">
      <c r="B1621" s="103"/>
      <c r="C1621" s="279"/>
      <c r="D1621" s="279"/>
      <c r="E1621" s="279"/>
      <c r="F1621" s="667"/>
      <c r="G1621" s="821"/>
      <c r="H1621" s="563"/>
    </row>
    <row r="1622" spans="2:8" s="285" customFormat="1" ht="46.8">
      <c r="B1622" s="57"/>
      <c r="C1622" s="282" t="s">
        <v>350</v>
      </c>
      <c r="D1622" s="282" t="s">
        <v>11</v>
      </c>
      <c r="E1622" s="282"/>
      <c r="F1622" s="674"/>
      <c r="G1622" s="828"/>
      <c r="H1622" s="595"/>
    </row>
    <row r="1623" spans="2:8">
      <c r="B1623" s="103"/>
      <c r="C1623" s="279"/>
      <c r="D1623" s="279"/>
      <c r="E1623" s="279"/>
      <c r="F1623" s="667"/>
      <c r="G1623" s="821"/>
      <c r="H1623" s="563"/>
    </row>
    <row r="1624" spans="2:8">
      <c r="B1624" s="103">
        <f>B1620+1</f>
        <v>10</v>
      </c>
      <c r="C1624" s="279" t="s">
        <v>351</v>
      </c>
      <c r="D1624" s="279" t="s">
        <v>15</v>
      </c>
      <c r="E1624" s="279">
        <v>194</v>
      </c>
      <c r="F1624" s="667"/>
      <c r="G1624" s="821">
        <f t="shared" si="26"/>
        <v>0</v>
      </c>
      <c r="H1624" s="563"/>
    </row>
    <row r="1625" spans="2:8">
      <c r="B1625" s="103"/>
      <c r="C1625" s="279"/>
      <c r="D1625" s="279"/>
      <c r="E1625" s="279"/>
      <c r="F1625" s="667"/>
      <c r="G1625" s="821"/>
      <c r="H1625" s="563"/>
    </row>
    <row r="1626" spans="2:8">
      <c r="B1626" s="103">
        <f>B1624+1</f>
        <v>11</v>
      </c>
      <c r="C1626" s="279" t="s">
        <v>352</v>
      </c>
      <c r="D1626" s="279" t="s">
        <v>15</v>
      </c>
      <c r="E1626" s="279">
        <v>19</v>
      </c>
      <c r="F1626" s="667"/>
      <c r="G1626" s="821">
        <f t="shared" si="26"/>
        <v>0</v>
      </c>
      <c r="H1626" s="563"/>
    </row>
    <row r="1627" spans="2:8">
      <c r="B1627" s="103"/>
      <c r="C1627" s="279"/>
      <c r="D1627" s="279"/>
      <c r="E1627" s="279"/>
      <c r="F1627" s="667"/>
      <c r="G1627" s="821"/>
      <c r="H1627" s="563"/>
    </row>
    <row r="1628" spans="2:8">
      <c r="B1628" s="103">
        <f t="shared" ref="B1628:B1630" si="29">B1626+1</f>
        <v>12</v>
      </c>
      <c r="C1628" s="279" t="s">
        <v>353</v>
      </c>
      <c r="D1628" s="279" t="s">
        <v>15</v>
      </c>
      <c r="E1628" s="279">
        <v>14</v>
      </c>
      <c r="F1628" s="667"/>
      <c r="G1628" s="821">
        <f t="shared" si="26"/>
        <v>0</v>
      </c>
      <c r="H1628" s="563"/>
    </row>
    <row r="1629" spans="2:8">
      <c r="B1629" s="103"/>
      <c r="C1629" s="279"/>
      <c r="D1629" s="279"/>
      <c r="E1629" s="279"/>
      <c r="F1629" s="667"/>
      <c r="G1629" s="821"/>
      <c r="H1629" s="563"/>
    </row>
    <row r="1630" spans="2:8">
      <c r="B1630" s="103">
        <f t="shared" si="29"/>
        <v>13</v>
      </c>
      <c r="C1630" s="279" t="s">
        <v>63</v>
      </c>
      <c r="D1630" s="279" t="s">
        <v>15</v>
      </c>
      <c r="E1630" s="279">
        <v>12</v>
      </c>
      <c r="F1630" s="667"/>
      <c r="G1630" s="821">
        <f t="shared" si="26"/>
        <v>0</v>
      </c>
      <c r="H1630" s="563"/>
    </row>
    <row r="1631" spans="2:8">
      <c r="B1631" s="103"/>
      <c r="C1631" s="279"/>
      <c r="D1631" s="279"/>
      <c r="E1631" s="279"/>
      <c r="F1631" s="667"/>
      <c r="G1631" s="821"/>
      <c r="H1631" s="563"/>
    </row>
    <row r="1632" spans="2:8" s="285" customFormat="1">
      <c r="B1632" s="57"/>
      <c r="C1632" s="282" t="s">
        <v>61</v>
      </c>
      <c r="D1632" s="282" t="s">
        <v>5</v>
      </c>
      <c r="E1632" s="282"/>
      <c r="F1632" s="674"/>
      <c r="G1632" s="828"/>
      <c r="H1632" s="595"/>
    </row>
    <row r="1633" spans="2:8" s="285" customFormat="1">
      <c r="B1633" s="57"/>
      <c r="C1633" s="282"/>
      <c r="D1633" s="282"/>
      <c r="E1633" s="282"/>
      <c r="F1633" s="674"/>
      <c r="G1633" s="828"/>
      <c r="H1633" s="595"/>
    </row>
    <row r="1634" spans="2:8" s="285" customFormat="1">
      <c r="B1634" s="57"/>
      <c r="C1634" s="282" t="s">
        <v>354</v>
      </c>
      <c r="D1634" s="282" t="s">
        <v>11</v>
      </c>
      <c r="E1634" s="282"/>
      <c r="F1634" s="674"/>
      <c r="G1634" s="828"/>
      <c r="H1634" s="595"/>
    </row>
    <row r="1635" spans="2:8">
      <c r="B1635" s="103"/>
      <c r="C1635" s="279"/>
      <c r="D1635" s="279"/>
      <c r="E1635" s="279"/>
      <c r="F1635" s="667"/>
      <c r="G1635" s="821"/>
      <c r="H1635" s="563"/>
    </row>
    <row r="1636" spans="2:8">
      <c r="B1636" s="103">
        <f>B1630+1</f>
        <v>14</v>
      </c>
      <c r="C1636" s="279" t="s">
        <v>62</v>
      </c>
      <c r="D1636" s="279" t="s">
        <v>15</v>
      </c>
      <c r="E1636" s="279">
        <v>3793</v>
      </c>
      <c r="F1636" s="667"/>
      <c r="G1636" s="821">
        <f t="shared" ref="G1636:G1708" si="30">(E1636*F1636)</f>
        <v>0</v>
      </c>
      <c r="H1636" s="563"/>
    </row>
    <row r="1637" spans="2:8">
      <c r="B1637" s="103"/>
      <c r="C1637" s="279"/>
      <c r="D1637" s="279"/>
      <c r="E1637" s="279"/>
      <c r="F1637" s="667"/>
      <c r="G1637" s="821"/>
      <c r="H1637" s="563"/>
    </row>
    <row r="1638" spans="2:8">
      <c r="B1638" s="103">
        <f>B1636+1</f>
        <v>15</v>
      </c>
      <c r="C1638" s="279" t="s">
        <v>63</v>
      </c>
      <c r="D1638" s="279" t="s">
        <v>15</v>
      </c>
      <c r="E1638" s="279">
        <v>49</v>
      </c>
      <c r="F1638" s="667"/>
      <c r="G1638" s="821">
        <f t="shared" si="30"/>
        <v>0</v>
      </c>
      <c r="H1638" s="563"/>
    </row>
    <row r="1639" spans="2:8">
      <c r="B1639" s="103"/>
      <c r="C1639" s="279"/>
      <c r="D1639" s="279"/>
      <c r="E1639" s="279"/>
      <c r="F1639" s="667"/>
      <c r="G1639" s="821"/>
      <c r="H1639" s="563"/>
    </row>
    <row r="1640" spans="2:8" s="285" customFormat="1">
      <c r="B1640" s="57"/>
      <c r="C1640" s="282" t="s">
        <v>355</v>
      </c>
      <c r="D1640" s="282" t="s">
        <v>5</v>
      </c>
      <c r="E1640" s="282"/>
      <c r="F1640" s="674"/>
      <c r="G1640" s="828"/>
      <c r="H1640" s="595"/>
    </row>
    <row r="1641" spans="2:8" s="285" customFormat="1">
      <c r="B1641" s="57"/>
      <c r="C1641" s="282"/>
      <c r="D1641" s="282"/>
      <c r="E1641" s="282"/>
      <c r="F1641" s="674"/>
      <c r="G1641" s="828"/>
      <c r="H1641" s="595"/>
    </row>
    <row r="1642" spans="2:8" s="285" customFormat="1" ht="70.2">
      <c r="B1642" s="57"/>
      <c r="C1642" s="282" t="s">
        <v>356</v>
      </c>
      <c r="D1642" s="282" t="s">
        <v>11</v>
      </c>
      <c r="E1642" s="282"/>
      <c r="F1642" s="674"/>
      <c r="G1642" s="828"/>
      <c r="H1642" s="595"/>
    </row>
    <row r="1643" spans="2:8">
      <c r="B1643" s="103"/>
      <c r="C1643" s="279"/>
      <c r="D1643" s="279"/>
      <c r="E1643" s="279"/>
      <c r="F1643" s="667"/>
      <c r="G1643" s="821"/>
      <c r="H1643" s="563"/>
    </row>
    <row r="1644" spans="2:8">
      <c r="B1644" s="103">
        <f>B1638+1</f>
        <v>16</v>
      </c>
      <c r="C1644" s="279" t="s">
        <v>62</v>
      </c>
      <c r="D1644" s="279" t="s">
        <v>15</v>
      </c>
      <c r="E1644" s="279">
        <v>161</v>
      </c>
      <c r="F1644" s="667"/>
      <c r="G1644" s="821">
        <f t="shared" si="30"/>
        <v>0</v>
      </c>
      <c r="H1644" s="563"/>
    </row>
    <row r="1645" spans="2:8">
      <c r="B1645" s="103"/>
      <c r="C1645" s="279"/>
      <c r="D1645" s="279"/>
      <c r="E1645" s="279"/>
      <c r="F1645" s="667"/>
      <c r="G1645" s="821"/>
      <c r="H1645" s="563"/>
    </row>
    <row r="1646" spans="2:8">
      <c r="B1646" s="103">
        <f>B1644+1</f>
        <v>17</v>
      </c>
      <c r="C1646" s="279" t="s">
        <v>357</v>
      </c>
      <c r="D1646" s="279" t="s">
        <v>15</v>
      </c>
      <c r="E1646" s="279">
        <v>68</v>
      </c>
      <c r="F1646" s="667"/>
      <c r="G1646" s="821">
        <f t="shared" si="30"/>
        <v>0</v>
      </c>
      <c r="H1646" s="563"/>
    </row>
    <row r="1647" spans="2:8">
      <c r="B1647" s="103"/>
      <c r="C1647" s="279"/>
      <c r="D1647" s="279"/>
      <c r="E1647" s="279"/>
      <c r="F1647" s="667"/>
      <c r="G1647" s="821"/>
      <c r="H1647" s="563"/>
    </row>
    <row r="1648" spans="2:8">
      <c r="B1648" s="103">
        <f t="shared" ref="B1648:B1656" si="31">B1646+1</f>
        <v>18</v>
      </c>
      <c r="C1648" s="279" t="s">
        <v>358</v>
      </c>
      <c r="D1648" s="279" t="s">
        <v>15</v>
      </c>
      <c r="E1648" s="279">
        <v>73</v>
      </c>
      <c r="F1648" s="667"/>
      <c r="G1648" s="821">
        <f t="shared" si="30"/>
        <v>0</v>
      </c>
      <c r="H1648" s="563"/>
    </row>
    <row r="1649" spans="2:8">
      <c r="B1649" s="103"/>
      <c r="C1649" s="279"/>
      <c r="D1649" s="279"/>
      <c r="E1649" s="279"/>
      <c r="F1649" s="667"/>
      <c r="G1649" s="821"/>
      <c r="H1649" s="563"/>
    </row>
    <row r="1650" spans="2:8">
      <c r="B1650" s="103">
        <f t="shared" si="31"/>
        <v>19</v>
      </c>
      <c r="C1650" s="279" t="s">
        <v>359</v>
      </c>
      <c r="D1650" s="279" t="s">
        <v>15</v>
      </c>
      <c r="E1650" s="279">
        <v>34</v>
      </c>
      <c r="F1650" s="667"/>
      <c r="G1650" s="821">
        <f t="shared" si="30"/>
        <v>0</v>
      </c>
      <c r="H1650" s="563"/>
    </row>
    <row r="1651" spans="2:8">
      <c r="B1651" s="103"/>
      <c r="C1651" s="279"/>
      <c r="D1651" s="279"/>
      <c r="E1651" s="279"/>
      <c r="F1651" s="667"/>
      <c r="G1651" s="821"/>
      <c r="H1651" s="563"/>
    </row>
    <row r="1652" spans="2:8">
      <c r="B1652" s="103">
        <f t="shared" si="31"/>
        <v>20</v>
      </c>
      <c r="C1652" s="279" t="s">
        <v>351</v>
      </c>
      <c r="D1652" s="279" t="s">
        <v>15</v>
      </c>
      <c r="E1652" s="279">
        <f>1013*0+119</f>
        <v>119</v>
      </c>
      <c r="F1652" s="667"/>
      <c r="G1652" s="821">
        <f t="shared" si="30"/>
        <v>0</v>
      </c>
      <c r="H1652" s="563"/>
    </row>
    <row r="1653" spans="2:8">
      <c r="B1653" s="103"/>
      <c r="C1653" s="279"/>
      <c r="D1653" s="279"/>
      <c r="E1653" s="279"/>
      <c r="F1653" s="667"/>
      <c r="G1653" s="821"/>
      <c r="H1653" s="563"/>
    </row>
    <row r="1654" spans="2:8">
      <c r="B1654" s="103">
        <f t="shared" si="31"/>
        <v>21</v>
      </c>
      <c r="C1654" s="279" t="s">
        <v>360</v>
      </c>
      <c r="D1654" s="279" t="s">
        <v>15</v>
      </c>
      <c r="E1654" s="279">
        <v>16</v>
      </c>
      <c r="F1654" s="667"/>
      <c r="G1654" s="821">
        <f t="shared" si="30"/>
        <v>0</v>
      </c>
      <c r="H1654" s="563"/>
    </row>
    <row r="1655" spans="2:8">
      <c r="B1655" s="103"/>
      <c r="C1655" s="279"/>
      <c r="D1655" s="279"/>
      <c r="E1655" s="279"/>
      <c r="F1655" s="667"/>
      <c r="G1655" s="821"/>
      <c r="H1655" s="563"/>
    </row>
    <row r="1656" spans="2:8">
      <c r="B1656" s="103">
        <f t="shared" si="31"/>
        <v>22</v>
      </c>
      <c r="C1656" s="279" t="s">
        <v>63</v>
      </c>
      <c r="D1656" s="279" t="s">
        <v>15</v>
      </c>
      <c r="E1656" s="279">
        <v>1</v>
      </c>
      <c r="F1656" s="667"/>
      <c r="G1656" s="821">
        <f t="shared" si="30"/>
        <v>0</v>
      </c>
      <c r="H1656" s="563"/>
    </row>
    <row r="1657" spans="2:8">
      <c r="B1657" s="103"/>
      <c r="C1657" s="279"/>
      <c r="D1657" s="279"/>
      <c r="E1657" s="279"/>
      <c r="F1657" s="667"/>
      <c r="G1657" s="821"/>
      <c r="H1657" s="563"/>
    </row>
    <row r="1658" spans="2:8" s="285" customFormat="1">
      <c r="B1658" s="57"/>
      <c r="C1658" s="282" t="s">
        <v>361</v>
      </c>
      <c r="D1658" s="282" t="s">
        <v>11</v>
      </c>
      <c r="E1658" s="282"/>
      <c r="F1658" s="674"/>
      <c r="G1658" s="828"/>
      <c r="H1658" s="595"/>
    </row>
    <row r="1659" spans="2:8">
      <c r="B1659" s="103"/>
      <c r="C1659" s="279"/>
      <c r="D1659" s="279"/>
      <c r="E1659" s="279"/>
      <c r="F1659" s="667"/>
      <c r="G1659" s="821"/>
      <c r="H1659" s="563"/>
    </row>
    <row r="1660" spans="2:8">
      <c r="B1660" s="103">
        <f>B1656+1</f>
        <v>23</v>
      </c>
      <c r="C1660" s="279" t="s">
        <v>362</v>
      </c>
      <c r="D1660" s="279" t="s">
        <v>32</v>
      </c>
      <c r="E1660" s="279">
        <v>40</v>
      </c>
      <c r="F1660" s="667"/>
      <c r="G1660" s="821">
        <f t="shared" si="30"/>
        <v>0</v>
      </c>
      <c r="H1660" s="563"/>
    </row>
    <row r="1661" spans="2:8">
      <c r="B1661" s="103"/>
      <c r="C1661" s="279"/>
      <c r="D1661" s="279"/>
      <c r="E1661" s="279"/>
      <c r="F1661" s="667"/>
      <c r="G1661" s="821"/>
      <c r="H1661" s="563"/>
    </row>
    <row r="1662" spans="2:8">
      <c r="B1662" s="103"/>
      <c r="C1662" s="734" t="s">
        <v>305</v>
      </c>
      <c r="D1662" s="279"/>
      <c r="E1662" s="279"/>
      <c r="F1662" s="667"/>
      <c r="G1662" s="821"/>
      <c r="H1662" s="563"/>
    </row>
    <row r="1663" spans="2:8">
      <c r="B1663" s="103"/>
      <c r="C1663" s="734" t="s">
        <v>59</v>
      </c>
      <c r="D1663" s="279"/>
      <c r="E1663" s="279"/>
      <c r="F1663" s="667"/>
      <c r="G1663" s="821"/>
      <c r="H1663" s="563"/>
    </row>
    <row r="1664" spans="2:8" s="285" customFormat="1">
      <c r="B1664" s="57"/>
      <c r="C1664" s="734" t="s">
        <v>1560</v>
      </c>
      <c r="D1664" s="282"/>
      <c r="E1664" s="282"/>
      <c r="F1664" s="674"/>
      <c r="G1664" s="828">
        <f>SUM(G1598:G1663)</f>
        <v>0</v>
      </c>
      <c r="H1664" s="595"/>
    </row>
    <row r="1665" spans="2:9">
      <c r="B1665" s="103"/>
      <c r="C1665" s="279"/>
      <c r="D1665" s="279"/>
      <c r="E1665" s="279"/>
      <c r="F1665" s="667"/>
      <c r="G1665" s="821"/>
      <c r="H1665" s="563"/>
    </row>
    <row r="1666" spans="2:9" s="277" customFormat="1">
      <c r="B1666" s="272"/>
      <c r="C1666" s="289"/>
      <c r="D1666" s="289"/>
      <c r="E1666" s="289"/>
      <c r="F1666" s="675"/>
      <c r="G1666" s="830"/>
      <c r="H1666" s="597"/>
      <c r="I1666" s="230"/>
    </row>
    <row r="1667" spans="2:9">
      <c r="B1667" s="103"/>
      <c r="C1667" s="279"/>
      <c r="D1667" s="279"/>
      <c r="E1667" s="279"/>
      <c r="F1667" s="667"/>
      <c r="G1667" s="821"/>
      <c r="H1667" s="563"/>
    </row>
    <row r="1668" spans="2:9">
      <c r="B1668" s="103"/>
      <c r="C1668" s="734" t="s">
        <v>1559</v>
      </c>
      <c r="D1668" s="279"/>
      <c r="E1668" s="279"/>
      <c r="F1668" s="667"/>
      <c r="G1668" s="821"/>
      <c r="H1668" s="563"/>
    </row>
    <row r="1669" spans="2:9">
      <c r="B1669" s="103"/>
      <c r="C1669" s="279"/>
      <c r="D1669" s="279"/>
      <c r="E1669" s="279"/>
      <c r="F1669" s="667"/>
      <c r="G1669" s="821"/>
      <c r="H1669" s="563"/>
    </row>
    <row r="1670" spans="2:9">
      <c r="B1670" s="103"/>
      <c r="C1670" s="734" t="s">
        <v>338</v>
      </c>
      <c r="D1670" s="279"/>
      <c r="E1670" s="279"/>
      <c r="F1670" s="667"/>
      <c r="G1670" s="821"/>
      <c r="H1670" s="563"/>
    </row>
    <row r="1671" spans="2:9">
      <c r="B1671" s="103"/>
      <c r="C1671" s="734"/>
      <c r="D1671" s="279"/>
      <c r="E1671" s="279"/>
      <c r="F1671" s="667"/>
      <c r="G1671" s="821"/>
      <c r="H1671" s="563"/>
    </row>
    <row r="1672" spans="2:9">
      <c r="B1672" s="103"/>
      <c r="C1672" s="734" t="s">
        <v>64</v>
      </c>
      <c r="D1672" s="279"/>
      <c r="E1672" s="279"/>
      <c r="F1672" s="667"/>
      <c r="G1672" s="821"/>
      <c r="H1672" s="563"/>
    </row>
    <row r="1673" spans="2:9">
      <c r="B1673" s="103"/>
      <c r="C1673" s="279"/>
      <c r="D1673" s="279"/>
      <c r="E1673" s="279"/>
      <c r="F1673" s="667"/>
      <c r="G1673" s="821"/>
      <c r="H1673" s="563"/>
    </row>
    <row r="1674" spans="2:9" ht="46.8">
      <c r="B1674" s="103"/>
      <c r="C1674" s="286" t="s">
        <v>1035</v>
      </c>
      <c r="D1674" s="91"/>
      <c r="E1674" s="292"/>
      <c r="F1674" s="657"/>
      <c r="G1674" s="819"/>
    </row>
    <row r="1675" spans="2:9">
      <c r="B1675" s="103"/>
      <c r="C1675" s="286"/>
      <c r="D1675" s="91"/>
      <c r="E1675" s="292"/>
      <c r="F1675" s="657"/>
      <c r="G1675" s="819"/>
    </row>
    <row r="1676" spans="2:9">
      <c r="B1676" s="103"/>
      <c r="C1676" s="286" t="s">
        <v>1036</v>
      </c>
      <c r="D1676" s="58" t="s">
        <v>8</v>
      </c>
      <c r="E1676" s="292"/>
      <c r="F1676" s="657"/>
      <c r="G1676" s="819"/>
    </row>
    <row r="1677" spans="2:9">
      <c r="B1677" s="103"/>
      <c r="C1677" s="286"/>
      <c r="D1677" s="91"/>
      <c r="E1677" s="292"/>
      <c r="F1677" s="657"/>
      <c r="G1677" s="819"/>
      <c r="H1677" s="349" t="s">
        <v>138</v>
      </c>
    </row>
    <row r="1678" spans="2:9">
      <c r="B1678" s="103"/>
      <c r="C1678" s="286" t="s">
        <v>1094</v>
      </c>
      <c r="D1678" s="58" t="s">
        <v>11</v>
      </c>
      <c r="E1678" s="292"/>
      <c r="F1678" s="657"/>
      <c r="G1678" s="819"/>
      <c r="H1678" s="349" t="s">
        <v>138</v>
      </c>
    </row>
    <row r="1679" spans="2:9">
      <c r="B1679" s="103"/>
      <c r="C1679" s="286"/>
      <c r="D1679" s="91"/>
      <c r="E1679" s="292"/>
      <c r="F1679" s="657"/>
      <c r="G1679" s="819"/>
      <c r="H1679" s="349" t="s">
        <v>138</v>
      </c>
    </row>
    <row r="1680" spans="2:9" ht="93.6">
      <c r="B1680" s="103"/>
      <c r="C1680" s="286" t="s">
        <v>1095</v>
      </c>
      <c r="D1680" s="91"/>
      <c r="E1680" s="292"/>
      <c r="F1680" s="657"/>
      <c r="G1680" s="819"/>
      <c r="H1680" s="349" t="s">
        <v>138</v>
      </c>
    </row>
    <row r="1681" spans="2:8">
      <c r="B1681" s="103"/>
      <c r="C1681" s="279"/>
      <c r="D1681" s="279"/>
      <c r="E1681" s="279"/>
      <c r="F1681" s="667"/>
      <c r="G1681" s="821"/>
      <c r="H1681" s="563" t="s">
        <v>138</v>
      </c>
    </row>
    <row r="1682" spans="2:8" s="285" customFormat="1">
      <c r="B1682" s="57"/>
      <c r="C1682" s="282" t="s">
        <v>65</v>
      </c>
      <c r="D1682" s="282" t="s">
        <v>11</v>
      </c>
      <c r="E1682" s="282"/>
      <c r="F1682" s="674"/>
      <c r="G1682" s="828"/>
      <c r="H1682" s="595" t="s">
        <v>138</v>
      </c>
    </row>
    <row r="1683" spans="2:8">
      <c r="B1683" s="103"/>
      <c r="C1683" s="279"/>
      <c r="D1683" s="279"/>
      <c r="E1683" s="279"/>
      <c r="F1683" s="667"/>
      <c r="G1683" s="821"/>
      <c r="H1683" s="563"/>
    </row>
    <row r="1684" spans="2:8" ht="140.4">
      <c r="B1684" s="103"/>
      <c r="C1684" s="279" t="s">
        <v>1495</v>
      </c>
      <c r="D1684" s="279"/>
      <c r="E1684" s="279"/>
      <c r="F1684" s="667"/>
      <c r="G1684" s="821"/>
      <c r="H1684" s="563"/>
    </row>
    <row r="1685" spans="2:8">
      <c r="B1685" s="103"/>
      <c r="C1685" s="279"/>
      <c r="D1685" s="279"/>
      <c r="E1685" s="279"/>
      <c r="F1685" s="667"/>
      <c r="G1685" s="821"/>
      <c r="H1685" s="563"/>
    </row>
    <row r="1686" spans="2:8">
      <c r="B1686" s="103">
        <v>1</v>
      </c>
      <c r="C1686" s="279" t="s">
        <v>1232</v>
      </c>
      <c r="D1686" s="279" t="s">
        <v>15</v>
      </c>
      <c r="E1686" s="279">
        <v>356</v>
      </c>
      <c r="F1686" s="667"/>
      <c r="G1686" s="821">
        <f t="shared" si="30"/>
        <v>0</v>
      </c>
      <c r="H1686" s="563"/>
    </row>
    <row r="1687" spans="2:8">
      <c r="B1687" s="103"/>
      <c r="C1687" s="279"/>
      <c r="D1687" s="279"/>
      <c r="E1687" s="279"/>
      <c r="F1687" s="667"/>
      <c r="G1687" s="821"/>
      <c r="H1687" s="563"/>
    </row>
    <row r="1688" spans="2:8" s="285" customFormat="1">
      <c r="B1688" s="57"/>
      <c r="C1688" s="282" t="s">
        <v>66</v>
      </c>
      <c r="D1688" s="282" t="s">
        <v>5</v>
      </c>
      <c r="E1688" s="282"/>
      <c r="F1688" s="674"/>
      <c r="G1688" s="828"/>
      <c r="H1688" s="595"/>
    </row>
    <row r="1689" spans="2:8">
      <c r="B1689" s="103"/>
      <c r="C1689" s="279"/>
      <c r="D1689" s="279"/>
      <c r="E1689" s="279"/>
      <c r="F1689" s="667"/>
      <c r="G1689" s="821"/>
      <c r="H1689" s="563"/>
    </row>
    <row r="1690" spans="2:8" s="285" customFormat="1">
      <c r="B1690" s="57"/>
      <c r="C1690" s="282" t="s">
        <v>366</v>
      </c>
      <c r="D1690" s="282" t="s">
        <v>11</v>
      </c>
      <c r="E1690" s="282"/>
      <c r="F1690" s="674"/>
      <c r="G1690" s="828"/>
      <c r="H1690" s="595"/>
    </row>
    <row r="1691" spans="2:8" s="285" customFormat="1">
      <c r="B1691" s="57"/>
      <c r="C1691" s="282"/>
      <c r="D1691" s="282"/>
      <c r="E1691" s="282"/>
      <c r="F1691" s="674"/>
      <c r="G1691" s="828"/>
      <c r="H1691" s="595"/>
    </row>
    <row r="1692" spans="2:8" s="285" customFormat="1" ht="140.4">
      <c r="B1692" s="57"/>
      <c r="C1692" s="282" t="s">
        <v>1496</v>
      </c>
      <c r="D1692" s="282" t="s">
        <v>11</v>
      </c>
      <c r="E1692" s="282"/>
      <c r="F1692" s="674"/>
      <c r="G1692" s="828"/>
      <c r="H1692" s="595"/>
    </row>
    <row r="1693" spans="2:8">
      <c r="B1693" s="103"/>
      <c r="C1693" s="279"/>
      <c r="D1693" s="279"/>
      <c r="E1693" s="279"/>
      <c r="F1693" s="676"/>
      <c r="G1693" s="821"/>
      <c r="H1693" s="563"/>
    </row>
    <row r="1694" spans="2:8">
      <c r="B1694" s="103">
        <f>B1686+1</f>
        <v>2</v>
      </c>
      <c r="C1694" s="279" t="s">
        <v>368</v>
      </c>
      <c r="D1694" s="279" t="s">
        <v>15</v>
      </c>
      <c r="E1694" s="279">
        <v>119</v>
      </c>
      <c r="F1694" s="676"/>
      <c r="G1694" s="821">
        <f t="shared" si="30"/>
        <v>0</v>
      </c>
      <c r="H1694" s="563"/>
    </row>
    <row r="1695" spans="2:8">
      <c r="B1695" s="103"/>
      <c r="C1695" s="279"/>
      <c r="D1695" s="279"/>
      <c r="E1695" s="279"/>
      <c r="F1695" s="676"/>
      <c r="G1695" s="821"/>
      <c r="H1695" s="563"/>
    </row>
    <row r="1696" spans="2:8">
      <c r="B1696" s="103">
        <f>B1694+1</f>
        <v>3</v>
      </c>
      <c r="C1696" s="279" t="s">
        <v>369</v>
      </c>
      <c r="D1696" s="279" t="s">
        <v>32</v>
      </c>
      <c r="E1696" s="279">
        <v>72</v>
      </c>
      <c r="F1696" s="676"/>
      <c r="G1696" s="821">
        <f t="shared" si="30"/>
        <v>0</v>
      </c>
      <c r="H1696" s="563"/>
    </row>
    <row r="1697" spans="2:8">
      <c r="B1697" s="103"/>
      <c r="C1697" s="279"/>
      <c r="D1697" s="279"/>
      <c r="E1697" s="279"/>
      <c r="F1697" s="676"/>
      <c r="G1697" s="821"/>
      <c r="H1697" s="563"/>
    </row>
    <row r="1698" spans="2:8">
      <c r="B1698" s="103">
        <f>B1696+1</f>
        <v>4</v>
      </c>
      <c r="C1698" s="279" t="s">
        <v>370</v>
      </c>
      <c r="D1698" s="279" t="s">
        <v>32</v>
      </c>
      <c r="E1698" s="279">
        <v>66</v>
      </c>
      <c r="F1698" s="676"/>
      <c r="G1698" s="821">
        <f t="shared" si="30"/>
        <v>0</v>
      </c>
      <c r="H1698" s="563"/>
    </row>
    <row r="1699" spans="2:8">
      <c r="B1699" s="103"/>
      <c r="C1699" s="279"/>
      <c r="D1699" s="279"/>
      <c r="E1699" s="279"/>
      <c r="F1699" s="676"/>
      <c r="G1699" s="821"/>
      <c r="H1699" s="563"/>
    </row>
    <row r="1700" spans="2:8" s="285" customFormat="1">
      <c r="B1700" s="57"/>
      <c r="C1700" s="282" t="s">
        <v>371</v>
      </c>
      <c r="D1700" s="282" t="s">
        <v>11</v>
      </c>
      <c r="E1700" s="282"/>
      <c r="F1700" s="674"/>
      <c r="G1700" s="828"/>
      <c r="H1700" s="595"/>
    </row>
    <row r="1701" spans="2:8">
      <c r="B1701" s="103"/>
      <c r="C1701" s="279"/>
      <c r="D1701" s="279"/>
      <c r="E1701" s="279"/>
      <c r="F1701" s="667"/>
      <c r="G1701" s="821"/>
      <c r="H1701" s="563"/>
    </row>
    <row r="1702" spans="2:8" ht="141.75" customHeight="1">
      <c r="B1702" s="103"/>
      <c r="C1702" s="279" t="s">
        <v>1497</v>
      </c>
      <c r="D1702" s="279"/>
      <c r="E1702" s="279"/>
      <c r="F1702" s="667"/>
      <c r="G1702" s="821"/>
      <c r="H1702" s="563"/>
    </row>
    <row r="1703" spans="2:8">
      <c r="B1703" s="103"/>
      <c r="C1703" s="279"/>
      <c r="D1703" s="279"/>
      <c r="E1703" s="279"/>
      <c r="F1703" s="667"/>
      <c r="G1703" s="821"/>
      <c r="H1703" s="563"/>
    </row>
    <row r="1704" spans="2:8">
      <c r="B1704" s="103">
        <f>B1698+1</f>
        <v>5</v>
      </c>
      <c r="C1704" s="279" t="s">
        <v>372</v>
      </c>
      <c r="D1704" s="279" t="s">
        <v>15</v>
      </c>
      <c r="E1704" s="279">
        <v>388</v>
      </c>
      <c r="F1704" s="676"/>
      <c r="G1704" s="821">
        <f t="shared" si="30"/>
        <v>0</v>
      </c>
      <c r="H1704" s="563"/>
    </row>
    <row r="1705" spans="2:8">
      <c r="B1705" s="103"/>
      <c r="C1705" s="279"/>
      <c r="D1705" s="279"/>
      <c r="E1705" s="279" t="s">
        <v>138</v>
      </c>
      <c r="F1705" s="667"/>
      <c r="G1705" s="821"/>
      <c r="H1705" s="563"/>
    </row>
    <row r="1706" spans="2:8">
      <c r="B1706" s="103">
        <f>B1704+1</f>
        <v>6</v>
      </c>
      <c r="C1706" s="279" t="s">
        <v>369</v>
      </c>
      <c r="D1706" s="279" t="s">
        <v>32</v>
      </c>
      <c r="E1706" s="279">
        <v>60</v>
      </c>
      <c r="F1706" s="667"/>
      <c r="G1706" s="821">
        <f t="shared" si="30"/>
        <v>0</v>
      </c>
      <c r="H1706" s="563"/>
    </row>
    <row r="1707" spans="2:8">
      <c r="B1707" s="103"/>
      <c r="C1707" s="279"/>
      <c r="D1707" s="279"/>
      <c r="E1707" s="279"/>
      <c r="F1707" s="667"/>
      <c r="G1707" s="821"/>
      <c r="H1707" s="563"/>
    </row>
    <row r="1708" spans="2:8">
      <c r="B1708" s="103">
        <f>B1706+1</f>
        <v>7</v>
      </c>
      <c r="C1708" s="279" t="s">
        <v>370</v>
      </c>
      <c r="D1708" s="279" t="s">
        <v>32</v>
      </c>
      <c r="E1708" s="279">
        <v>53</v>
      </c>
      <c r="F1708" s="667"/>
      <c r="G1708" s="821">
        <f t="shared" si="30"/>
        <v>0</v>
      </c>
      <c r="H1708" s="563"/>
    </row>
    <row r="1709" spans="2:8">
      <c r="B1709" s="103"/>
      <c r="C1709" s="279"/>
      <c r="D1709" s="279"/>
      <c r="E1709" s="279"/>
      <c r="F1709" s="667"/>
      <c r="G1709" s="821"/>
      <c r="H1709" s="563"/>
    </row>
    <row r="1710" spans="2:8">
      <c r="B1710" s="103">
        <f t="shared" ref="B1710" si="32">B1708+1</f>
        <v>8</v>
      </c>
      <c r="C1710" s="279" t="s">
        <v>373</v>
      </c>
      <c r="D1710" s="279" t="s">
        <v>32</v>
      </c>
      <c r="E1710" s="279">
        <v>40</v>
      </c>
      <c r="F1710" s="667"/>
      <c r="G1710" s="821">
        <f t="shared" ref="G1710:G1937" si="33">(E1710*F1710)</f>
        <v>0</v>
      </c>
      <c r="H1710" s="563"/>
    </row>
    <row r="1711" spans="2:8">
      <c r="B1711" s="103"/>
      <c r="C1711" s="279"/>
      <c r="D1711" s="279"/>
      <c r="E1711" s="279"/>
      <c r="F1711" s="667"/>
      <c r="G1711" s="821"/>
      <c r="H1711" s="563"/>
    </row>
    <row r="1712" spans="2:8">
      <c r="B1712" s="103"/>
      <c r="C1712" s="279" t="s">
        <v>374</v>
      </c>
      <c r="D1712" s="279"/>
      <c r="E1712" s="279"/>
      <c r="F1712" s="667"/>
      <c r="G1712" s="821"/>
      <c r="H1712" s="563"/>
    </row>
    <row r="1713" spans="2:9">
      <c r="B1713" s="103"/>
      <c r="C1713" s="279"/>
      <c r="D1713" s="279"/>
      <c r="E1713" s="279"/>
      <c r="F1713" s="667"/>
      <c r="G1713" s="821"/>
      <c r="H1713" s="563"/>
    </row>
    <row r="1714" spans="2:9">
      <c r="B1714" s="103">
        <f>B1710+1</f>
        <v>9</v>
      </c>
      <c r="C1714" s="279" t="s">
        <v>375</v>
      </c>
      <c r="D1714" s="279" t="s">
        <v>32</v>
      </c>
      <c r="E1714" s="279">
        <v>296</v>
      </c>
      <c r="F1714" s="667"/>
      <c r="G1714" s="821">
        <f t="shared" si="33"/>
        <v>0</v>
      </c>
      <c r="H1714" s="563"/>
    </row>
    <row r="1715" spans="2:9">
      <c r="B1715" s="103"/>
      <c r="C1715" s="279"/>
      <c r="D1715" s="279"/>
      <c r="E1715" s="279"/>
      <c r="F1715" s="667"/>
      <c r="G1715" s="821"/>
      <c r="H1715" s="563"/>
    </row>
    <row r="1716" spans="2:9">
      <c r="B1716" s="103"/>
      <c r="C1716" s="734" t="s">
        <v>338</v>
      </c>
      <c r="D1716" s="279"/>
      <c r="E1716" s="279"/>
      <c r="F1716" s="667"/>
      <c r="G1716" s="821"/>
      <c r="H1716" s="563"/>
    </row>
    <row r="1717" spans="2:9">
      <c r="B1717" s="103"/>
      <c r="C1717" s="734" t="s">
        <v>64</v>
      </c>
      <c r="D1717" s="279"/>
      <c r="E1717" s="279"/>
      <c r="F1717" s="667"/>
      <c r="G1717" s="821"/>
      <c r="H1717" s="563"/>
    </row>
    <row r="1718" spans="2:9" s="285" customFormat="1">
      <c r="B1718" s="57"/>
      <c r="C1718" s="734" t="s">
        <v>1560</v>
      </c>
      <c r="D1718" s="282"/>
      <c r="E1718" s="282"/>
      <c r="F1718" s="674"/>
      <c r="G1718" s="828">
        <f>SUM(G1686:G1717)</f>
        <v>0</v>
      </c>
      <c r="H1718" s="595"/>
    </row>
    <row r="1719" spans="2:9">
      <c r="B1719" s="103"/>
      <c r="C1719" s="734"/>
      <c r="D1719" s="279"/>
      <c r="E1719" s="279"/>
      <c r="F1719" s="667"/>
      <c r="G1719" s="821"/>
      <c r="H1719" s="563"/>
    </row>
    <row r="1720" spans="2:9" s="277" customFormat="1">
      <c r="B1720" s="272"/>
      <c r="C1720" s="741"/>
      <c r="D1720" s="289"/>
      <c r="E1720" s="289"/>
      <c r="F1720" s="675"/>
      <c r="G1720" s="830"/>
      <c r="H1720" s="597"/>
      <c r="I1720" s="230"/>
    </row>
    <row r="1721" spans="2:9">
      <c r="B1721" s="103"/>
      <c r="C1721" s="279"/>
      <c r="D1721" s="279"/>
      <c r="E1721" s="279"/>
      <c r="F1721" s="667"/>
      <c r="G1721" s="821"/>
      <c r="H1721" s="563"/>
    </row>
    <row r="1722" spans="2:9">
      <c r="B1722" s="103"/>
      <c r="C1722" s="734" t="s">
        <v>1559</v>
      </c>
      <c r="D1722" s="279"/>
      <c r="E1722" s="279"/>
      <c r="F1722" s="667"/>
      <c r="G1722" s="821"/>
      <c r="H1722" s="563"/>
    </row>
    <row r="1723" spans="2:9">
      <c r="B1723" s="103"/>
      <c r="C1723" s="279"/>
      <c r="D1723" s="279"/>
      <c r="E1723" s="279"/>
      <c r="F1723" s="667"/>
      <c r="G1723" s="821"/>
      <c r="H1723" s="563"/>
    </row>
    <row r="1724" spans="2:9">
      <c r="B1724" s="103"/>
      <c r="C1724" s="734" t="s">
        <v>363</v>
      </c>
      <c r="D1724" s="279"/>
      <c r="E1724" s="279"/>
      <c r="F1724" s="667"/>
      <c r="G1724" s="821"/>
      <c r="H1724" s="563"/>
    </row>
    <row r="1725" spans="2:9">
      <c r="B1725" s="103"/>
      <c r="C1725" s="734"/>
      <c r="D1725" s="279"/>
      <c r="E1725" s="279"/>
      <c r="F1725" s="667"/>
      <c r="G1725" s="821"/>
      <c r="H1725" s="563"/>
    </row>
    <row r="1726" spans="2:9">
      <c r="B1726" s="103"/>
      <c r="C1726" s="734" t="s">
        <v>67</v>
      </c>
      <c r="D1726" s="279"/>
      <c r="E1726" s="279"/>
      <c r="F1726" s="667"/>
      <c r="G1726" s="821"/>
      <c r="H1726" s="563"/>
    </row>
    <row r="1727" spans="2:9">
      <c r="B1727" s="103"/>
      <c r="C1727" s="279"/>
      <c r="D1727" s="279"/>
      <c r="E1727" s="279"/>
      <c r="F1727" s="667"/>
      <c r="G1727" s="821"/>
      <c r="H1727" s="563"/>
    </row>
    <row r="1728" spans="2:9">
      <c r="B1728" s="103"/>
      <c r="C1728" s="62" t="s">
        <v>1444</v>
      </c>
      <c r="D1728" s="91"/>
      <c r="E1728" s="279"/>
      <c r="F1728" s="667"/>
      <c r="G1728" s="821"/>
      <c r="H1728" s="563"/>
    </row>
    <row r="1729" spans="2:8">
      <c r="B1729" s="103"/>
      <c r="C1729" s="62" t="s">
        <v>1457</v>
      </c>
      <c r="D1729" s="91"/>
      <c r="E1729" s="279"/>
      <c r="F1729" s="667"/>
      <c r="G1729" s="821"/>
      <c r="H1729" s="563"/>
    </row>
    <row r="1730" spans="2:8">
      <c r="B1730" s="103"/>
      <c r="C1730" s="62"/>
      <c r="D1730" s="91"/>
      <c r="E1730" s="279"/>
      <c r="F1730" s="667"/>
      <c r="G1730" s="821"/>
      <c r="H1730" s="563"/>
    </row>
    <row r="1731" spans="2:8">
      <c r="B1731" s="103"/>
      <c r="C1731" s="62" t="s">
        <v>789</v>
      </c>
      <c r="D1731" s="58" t="s">
        <v>8</v>
      </c>
      <c r="E1731" s="279"/>
      <c r="F1731" s="667"/>
      <c r="G1731" s="821"/>
      <c r="H1731" s="563"/>
    </row>
    <row r="1732" spans="2:8">
      <c r="B1732" s="103"/>
      <c r="C1732" s="62"/>
      <c r="D1732" s="91"/>
      <c r="E1732" s="279"/>
      <c r="F1732" s="667"/>
      <c r="G1732" s="821"/>
      <c r="H1732" s="563"/>
    </row>
    <row r="1733" spans="2:8">
      <c r="B1733" s="103"/>
      <c r="C1733" s="62" t="s">
        <v>1096</v>
      </c>
      <c r="D1733" s="58" t="s">
        <v>5</v>
      </c>
      <c r="E1733" s="279"/>
      <c r="F1733" s="667"/>
      <c r="G1733" s="821"/>
      <c r="H1733" s="563"/>
    </row>
    <row r="1734" spans="2:8">
      <c r="B1734" s="103"/>
      <c r="C1734" s="62"/>
      <c r="D1734" s="91"/>
      <c r="E1734" s="279"/>
      <c r="F1734" s="667"/>
      <c r="G1734" s="821"/>
      <c r="H1734" s="563"/>
    </row>
    <row r="1735" spans="2:8">
      <c r="B1735" s="103"/>
      <c r="C1735" s="62" t="s">
        <v>1498</v>
      </c>
      <c r="D1735" s="91"/>
      <c r="E1735" s="279"/>
      <c r="F1735" s="667"/>
      <c r="G1735" s="821"/>
      <c r="H1735" s="563"/>
    </row>
    <row r="1736" spans="2:8">
      <c r="B1736" s="103"/>
      <c r="C1736" s="62" t="s">
        <v>1499</v>
      </c>
      <c r="D1736" s="91"/>
      <c r="E1736" s="279"/>
      <c r="F1736" s="667"/>
      <c r="G1736" s="821"/>
      <c r="H1736" s="563"/>
    </row>
    <row r="1737" spans="2:8">
      <c r="B1737" s="103"/>
      <c r="C1737" s="62" t="s">
        <v>1100</v>
      </c>
      <c r="D1737" s="91"/>
      <c r="E1737" s="279"/>
      <c r="F1737" s="667"/>
      <c r="G1737" s="821"/>
      <c r="H1737" s="563"/>
    </row>
    <row r="1738" spans="2:8">
      <c r="B1738" s="103"/>
      <c r="C1738" s="62"/>
      <c r="D1738" s="91"/>
      <c r="E1738" s="279"/>
      <c r="F1738" s="667"/>
      <c r="G1738" s="821"/>
      <c r="H1738" s="563"/>
    </row>
    <row r="1739" spans="2:8">
      <c r="B1739" s="103"/>
      <c r="C1739" s="62" t="s">
        <v>1500</v>
      </c>
      <c r="D1739" s="91"/>
      <c r="E1739" s="279"/>
      <c r="F1739" s="667"/>
      <c r="G1739" s="821"/>
      <c r="H1739" s="563"/>
    </row>
    <row r="1740" spans="2:8">
      <c r="B1740" s="103"/>
      <c r="C1740" s="62" t="s">
        <v>1501</v>
      </c>
      <c r="D1740" s="91"/>
      <c r="E1740" s="279"/>
      <c r="F1740" s="667"/>
      <c r="G1740" s="821"/>
      <c r="H1740" s="563"/>
    </row>
    <row r="1741" spans="2:8">
      <c r="B1741" s="103"/>
      <c r="C1741" s="62" t="s">
        <v>1502</v>
      </c>
      <c r="D1741" s="91"/>
      <c r="E1741" s="279"/>
      <c r="F1741" s="667"/>
      <c r="G1741" s="821"/>
      <c r="H1741" s="563"/>
    </row>
    <row r="1742" spans="2:8">
      <c r="B1742" s="103"/>
      <c r="C1742" s="62"/>
      <c r="D1742" s="91"/>
      <c r="E1742" s="279"/>
      <c r="F1742" s="667"/>
      <c r="G1742" s="821"/>
      <c r="H1742" s="563"/>
    </row>
    <row r="1743" spans="2:8">
      <c r="B1743" s="103"/>
      <c r="C1743" s="62" t="s">
        <v>1105</v>
      </c>
      <c r="D1743" s="91"/>
      <c r="E1743" s="279"/>
      <c r="F1743" s="667"/>
      <c r="G1743" s="821"/>
      <c r="H1743" s="563"/>
    </row>
    <row r="1744" spans="2:8">
      <c r="B1744" s="103"/>
      <c r="C1744" s="62"/>
      <c r="D1744" s="91"/>
      <c r="E1744" s="279"/>
      <c r="F1744" s="667"/>
      <c r="G1744" s="821"/>
      <c r="H1744" s="563"/>
    </row>
    <row r="1745" spans="2:8">
      <c r="B1745" s="103"/>
      <c r="C1745" s="62" t="s">
        <v>1106</v>
      </c>
      <c r="D1745" s="58" t="s">
        <v>5</v>
      </c>
      <c r="E1745" s="279"/>
      <c r="F1745" s="667"/>
      <c r="G1745" s="821"/>
      <c r="H1745" s="563"/>
    </row>
    <row r="1746" spans="2:8">
      <c r="B1746" s="103"/>
      <c r="C1746" s="62"/>
      <c r="D1746" s="91"/>
      <c r="E1746" s="279"/>
      <c r="F1746" s="667"/>
      <c r="G1746" s="821"/>
      <c r="H1746" s="563"/>
    </row>
    <row r="1747" spans="2:8">
      <c r="B1747" s="103"/>
      <c r="C1747" s="62" t="s">
        <v>1107</v>
      </c>
      <c r="D1747" s="91"/>
      <c r="E1747" s="279"/>
      <c r="F1747" s="667"/>
      <c r="G1747" s="821"/>
      <c r="H1747" s="563"/>
    </row>
    <row r="1748" spans="2:8">
      <c r="B1748" s="103"/>
      <c r="C1748" s="62" t="s">
        <v>1108</v>
      </c>
      <c r="D1748" s="91"/>
      <c r="E1748" s="279"/>
      <c r="F1748" s="667"/>
      <c r="G1748" s="821"/>
      <c r="H1748" s="563"/>
    </row>
    <row r="1749" spans="2:8">
      <c r="B1749" s="103"/>
      <c r="C1749" s="62"/>
      <c r="D1749" s="91"/>
      <c r="E1749" s="279"/>
      <c r="F1749" s="667"/>
      <c r="G1749" s="821"/>
      <c r="H1749" s="563"/>
    </row>
    <row r="1750" spans="2:8">
      <c r="B1750" s="103"/>
      <c r="C1750" s="62" t="s">
        <v>1109</v>
      </c>
      <c r="D1750" s="91"/>
      <c r="E1750" s="279"/>
      <c r="F1750" s="667"/>
      <c r="G1750" s="821"/>
      <c r="H1750" s="563"/>
    </row>
    <row r="1751" spans="2:8">
      <c r="B1751" s="103"/>
      <c r="C1751" s="62" t="s">
        <v>1110</v>
      </c>
      <c r="D1751" s="91"/>
      <c r="E1751" s="279"/>
      <c r="F1751" s="667"/>
      <c r="G1751" s="821"/>
      <c r="H1751" s="563"/>
    </row>
    <row r="1752" spans="2:8">
      <c r="B1752" s="103"/>
      <c r="C1752" s="62"/>
      <c r="D1752" s="91"/>
      <c r="E1752" s="279"/>
      <c r="F1752" s="667"/>
      <c r="G1752" s="821"/>
      <c r="H1752" s="563"/>
    </row>
    <row r="1753" spans="2:8">
      <c r="B1753" s="103"/>
      <c r="C1753" s="62" t="s">
        <v>1111</v>
      </c>
      <c r="D1753" s="91"/>
      <c r="E1753" s="279"/>
      <c r="F1753" s="667"/>
      <c r="G1753" s="821"/>
      <c r="H1753" s="563"/>
    </row>
    <row r="1754" spans="2:8">
      <c r="B1754" s="103"/>
      <c r="C1754" s="62" t="s">
        <v>1112</v>
      </c>
      <c r="D1754" s="91"/>
      <c r="E1754" s="279"/>
      <c r="F1754" s="667"/>
      <c r="G1754" s="821"/>
      <c r="H1754" s="563"/>
    </row>
    <row r="1755" spans="2:8">
      <c r="B1755" s="103"/>
      <c r="C1755" s="62"/>
      <c r="D1755" s="91"/>
      <c r="E1755" s="279"/>
      <c r="F1755" s="667"/>
      <c r="G1755" s="821"/>
      <c r="H1755" s="563"/>
    </row>
    <row r="1756" spans="2:8">
      <c r="B1756" s="103"/>
      <c r="C1756" s="62" t="s">
        <v>1113</v>
      </c>
      <c r="D1756" s="91"/>
      <c r="E1756" s="279"/>
      <c r="F1756" s="667"/>
      <c r="G1756" s="821"/>
      <c r="H1756" s="563"/>
    </row>
    <row r="1757" spans="2:8">
      <c r="B1757" s="103"/>
      <c r="C1757" s="62" t="s">
        <v>1114</v>
      </c>
      <c r="D1757" s="91"/>
      <c r="E1757" s="279"/>
      <c r="F1757" s="667"/>
      <c r="G1757" s="821"/>
      <c r="H1757" s="563"/>
    </row>
    <row r="1758" spans="2:8">
      <c r="B1758" s="103"/>
      <c r="C1758" s="62" t="s">
        <v>1115</v>
      </c>
      <c r="D1758" s="91"/>
      <c r="E1758" s="279"/>
      <c r="F1758" s="667"/>
      <c r="G1758" s="821"/>
      <c r="H1758" s="563"/>
    </row>
    <row r="1759" spans="2:8">
      <c r="B1759" s="103"/>
      <c r="C1759" s="62"/>
      <c r="D1759" s="91"/>
      <c r="E1759" s="279"/>
      <c r="F1759" s="667"/>
      <c r="G1759" s="821"/>
      <c r="H1759" s="563"/>
    </row>
    <row r="1760" spans="2:8">
      <c r="B1760" s="103"/>
      <c r="C1760" s="62" t="s">
        <v>1116</v>
      </c>
      <c r="D1760" s="91"/>
      <c r="E1760" s="279"/>
      <c r="F1760" s="667"/>
      <c r="G1760" s="821"/>
      <c r="H1760" s="563"/>
    </row>
    <row r="1761" spans="2:8">
      <c r="B1761" s="103"/>
      <c r="C1761" s="62" t="s">
        <v>1117</v>
      </c>
      <c r="D1761" s="91"/>
      <c r="E1761" s="279"/>
      <c r="F1761" s="667"/>
      <c r="G1761" s="821"/>
      <c r="H1761" s="563"/>
    </row>
    <row r="1762" spans="2:8">
      <c r="B1762" s="103"/>
      <c r="C1762" s="62" t="s">
        <v>1118</v>
      </c>
      <c r="D1762" s="91"/>
      <c r="E1762" s="279"/>
      <c r="F1762" s="667"/>
      <c r="G1762" s="821"/>
      <c r="H1762" s="563"/>
    </row>
    <row r="1763" spans="2:8">
      <c r="B1763" s="103"/>
      <c r="C1763" s="62"/>
      <c r="D1763" s="91"/>
      <c r="E1763" s="279"/>
      <c r="F1763" s="667"/>
      <c r="G1763" s="821"/>
      <c r="H1763" s="563"/>
    </row>
    <row r="1764" spans="2:8">
      <c r="B1764" s="103"/>
      <c r="C1764" s="62" t="s">
        <v>1119</v>
      </c>
      <c r="D1764" s="91"/>
      <c r="E1764" s="279"/>
      <c r="F1764" s="667"/>
      <c r="G1764" s="821"/>
      <c r="H1764" s="563"/>
    </row>
    <row r="1765" spans="2:8">
      <c r="B1765" s="103"/>
      <c r="C1765" s="62" t="s">
        <v>1120</v>
      </c>
      <c r="D1765" s="91"/>
      <c r="E1765" s="279"/>
      <c r="F1765" s="667"/>
      <c r="G1765" s="821"/>
      <c r="H1765" s="563"/>
    </row>
    <row r="1766" spans="2:8">
      <c r="B1766" s="103"/>
      <c r="C1766" s="62"/>
      <c r="D1766" s="91"/>
      <c r="E1766" s="279"/>
      <c r="F1766" s="667"/>
      <c r="G1766" s="821"/>
      <c r="H1766" s="563"/>
    </row>
    <row r="1767" spans="2:8">
      <c r="B1767" s="103"/>
      <c r="C1767" s="62" t="s">
        <v>1105</v>
      </c>
      <c r="D1767" s="91"/>
      <c r="E1767" s="279"/>
      <c r="F1767" s="667"/>
      <c r="G1767" s="821"/>
      <c r="H1767" s="563"/>
    </row>
    <row r="1768" spans="2:8">
      <c r="B1768" s="103"/>
      <c r="C1768" s="62"/>
      <c r="D1768" s="91"/>
      <c r="E1768" s="279"/>
      <c r="F1768" s="667"/>
      <c r="G1768" s="821"/>
      <c r="H1768" s="563"/>
    </row>
    <row r="1769" spans="2:8">
      <c r="B1769" s="103"/>
      <c r="C1769" s="62" t="s">
        <v>1121</v>
      </c>
      <c r="D1769" s="58" t="s">
        <v>5</v>
      </c>
      <c r="E1769" s="279"/>
      <c r="F1769" s="667"/>
      <c r="G1769" s="821"/>
      <c r="H1769" s="563"/>
    </row>
    <row r="1770" spans="2:8">
      <c r="B1770" s="103"/>
      <c r="C1770" s="62"/>
      <c r="D1770" s="91"/>
      <c r="E1770" s="279"/>
      <c r="F1770" s="667"/>
      <c r="G1770" s="821"/>
      <c r="H1770" s="563"/>
    </row>
    <row r="1771" spans="2:8">
      <c r="B1771" s="103"/>
      <c r="C1771" s="62" t="s">
        <v>1122</v>
      </c>
      <c r="D1771" s="91"/>
      <c r="E1771" s="279"/>
      <c r="F1771" s="667"/>
      <c r="G1771" s="821"/>
      <c r="H1771" s="563"/>
    </row>
    <row r="1772" spans="2:8">
      <c r="B1772" s="103"/>
      <c r="C1772" s="62" t="s">
        <v>1123</v>
      </c>
      <c r="D1772" s="91"/>
      <c r="E1772" s="279"/>
      <c r="F1772" s="667"/>
      <c r="G1772" s="821"/>
      <c r="H1772" s="563"/>
    </row>
    <row r="1773" spans="2:8">
      <c r="B1773" s="103"/>
      <c r="C1773" s="62"/>
      <c r="D1773" s="91"/>
      <c r="E1773" s="279"/>
      <c r="F1773" s="667"/>
      <c r="G1773" s="821"/>
      <c r="H1773" s="563"/>
    </row>
    <row r="1774" spans="2:8">
      <c r="B1774" s="103"/>
      <c r="C1774" s="62" t="s">
        <v>1124</v>
      </c>
      <c r="D1774" s="58" t="s">
        <v>5</v>
      </c>
      <c r="E1774" s="279"/>
      <c r="F1774" s="667"/>
      <c r="G1774" s="821"/>
      <c r="H1774" s="563"/>
    </row>
    <row r="1775" spans="2:8">
      <c r="B1775" s="103"/>
      <c r="C1775" s="62"/>
      <c r="D1775" s="91"/>
      <c r="E1775" s="279"/>
      <c r="F1775" s="667"/>
      <c r="G1775" s="821"/>
      <c r="H1775" s="563"/>
    </row>
    <row r="1776" spans="2:8">
      <c r="B1776" s="103"/>
      <c r="C1776" s="62" t="s">
        <v>1125</v>
      </c>
      <c r="D1776" s="91"/>
      <c r="E1776" s="279"/>
      <c r="F1776" s="667"/>
      <c r="G1776" s="821"/>
      <c r="H1776" s="563"/>
    </row>
    <row r="1777" spans="2:8">
      <c r="B1777" s="103"/>
      <c r="C1777" s="62" t="s">
        <v>1126</v>
      </c>
      <c r="D1777" s="91"/>
      <c r="E1777" s="279"/>
      <c r="F1777" s="667"/>
      <c r="G1777" s="821"/>
      <c r="H1777" s="563"/>
    </row>
    <row r="1778" spans="2:8">
      <c r="B1778" s="103"/>
      <c r="C1778" s="62" t="s">
        <v>1127</v>
      </c>
      <c r="D1778" s="91"/>
      <c r="E1778" s="279"/>
      <c r="F1778" s="667"/>
      <c r="G1778" s="821"/>
      <c r="H1778" s="563"/>
    </row>
    <row r="1779" spans="2:8">
      <c r="B1779" s="103"/>
      <c r="C1779" s="62" t="s">
        <v>1128</v>
      </c>
      <c r="D1779" s="91"/>
      <c r="E1779" s="279"/>
      <c r="F1779" s="667"/>
      <c r="G1779" s="821"/>
      <c r="H1779" s="563"/>
    </row>
    <row r="1780" spans="2:8">
      <c r="B1780" s="103"/>
      <c r="C1780" s="62" t="s">
        <v>1129</v>
      </c>
      <c r="D1780" s="91"/>
      <c r="E1780" s="279"/>
      <c r="F1780" s="667"/>
      <c r="G1780" s="821"/>
      <c r="H1780" s="563"/>
    </row>
    <row r="1781" spans="2:8">
      <c r="B1781" s="103"/>
      <c r="C1781" s="62"/>
      <c r="D1781" s="91"/>
      <c r="E1781" s="279"/>
      <c r="F1781" s="667"/>
      <c r="G1781" s="821"/>
      <c r="H1781" s="563"/>
    </row>
    <row r="1782" spans="2:8">
      <c r="B1782" s="103"/>
      <c r="C1782" s="62" t="s">
        <v>1130</v>
      </c>
      <c r="D1782" s="91"/>
      <c r="E1782" s="279"/>
      <c r="F1782" s="667"/>
      <c r="G1782" s="821"/>
      <c r="H1782" s="563"/>
    </row>
    <row r="1783" spans="2:8">
      <c r="B1783" s="103"/>
      <c r="C1783" s="62" t="s">
        <v>1131</v>
      </c>
      <c r="D1783" s="91"/>
      <c r="E1783" s="279"/>
      <c r="F1783" s="667"/>
      <c r="G1783" s="821"/>
      <c r="H1783" s="563"/>
    </row>
    <row r="1784" spans="2:8">
      <c r="B1784" s="103"/>
      <c r="C1784" s="62"/>
      <c r="D1784" s="91"/>
      <c r="E1784" s="279"/>
      <c r="F1784" s="667"/>
      <c r="G1784" s="821"/>
      <c r="H1784" s="563"/>
    </row>
    <row r="1785" spans="2:8">
      <c r="B1785" s="103"/>
      <c r="C1785" s="62" t="s">
        <v>1132</v>
      </c>
      <c r="D1785" s="58" t="s">
        <v>5</v>
      </c>
      <c r="E1785" s="279"/>
      <c r="F1785" s="667"/>
      <c r="G1785" s="821"/>
      <c r="H1785" s="563"/>
    </row>
    <row r="1786" spans="2:8">
      <c r="B1786" s="103"/>
      <c r="C1786" s="62"/>
      <c r="D1786" s="91"/>
      <c r="E1786" s="279"/>
      <c r="F1786" s="667"/>
      <c r="G1786" s="821"/>
      <c r="H1786" s="563"/>
    </row>
    <row r="1787" spans="2:8">
      <c r="B1787" s="103"/>
      <c r="C1787" s="62" t="s">
        <v>1133</v>
      </c>
      <c r="D1787" s="91"/>
      <c r="E1787" s="279"/>
      <c r="F1787" s="667"/>
      <c r="G1787" s="821"/>
      <c r="H1787" s="563"/>
    </row>
    <row r="1788" spans="2:8">
      <c r="B1788" s="103"/>
      <c r="C1788" s="62" t="s">
        <v>1134</v>
      </c>
      <c r="D1788" s="91"/>
      <c r="E1788" s="279"/>
      <c r="F1788" s="667"/>
      <c r="G1788" s="821"/>
      <c r="H1788" s="563"/>
    </row>
    <row r="1789" spans="2:8">
      <c r="B1789" s="103"/>
      <c r="C1789" s="62"/>
      <c r="D1789" s="91"/>
      <c r="E1789" s="279"/>
      <c r="F1789" s="667"/>
      <c r="G1789" s="821"/>
      <c r="H1789" s="563"/>
    </row>
    <row r="1790" spans="2:8">
      <c r="B1790" s="103"/>
      <c r="C1790" s="62" t="s">
        <v>1135</v>
      </c>
      <c r="D1790" s="58" t="s">
        <v>5</v>
      </c>
      <c r="E1790" s="279"/>
      <c r="F1790" s="667"/>
      <c r="G1790" s="821"/>
      <c r="H1790" s="563"/>
    </row>
    <row r="1791" spans="2:8">
      <c r="B1791" s="103"/>
      <c r="C1791" s="62"/>
      <c r="D1791" s="91"/>
      <c r="E1791" s="279"/>
      <c r="F1791" s="667"/>
      <c r="G1791" s="821"/>
      <c r="H1791" s="563"/>
    </row>
    <row r="1792" spans="2:8">
      <c r="B1792" s="103"/>
      <c r="C1792" s="62" t="s">
        <v>1136</v>
      </c>
      <c r="D1792" s="91"/>
      <c r="E1792" s="279"/>
      <c r="F1792" s="667"/>
      <c r="G1792" s="821"/>
      <c r="H1792" s="563"/>
    </row>
    <row r="1793" spans="2:8">
      <c r="B1793" s="103"/>
      <c r="C1793" s="62"/>
      <c r="D1793" s="91"/>
      <c r="E1793" s="279"/>
      <c r="F1793" s="667"/>
      <c r="G1793" s="821"/>
      <c r="H1793" s="563"/>
    </row>
    <row r="1794" spans="2:8">
      <c r="B1794" s="103"/>
      <c r="C1794" s="62" t="s">
        <v>1137</v>
      </c>
      <c r="D1794" s="91"/>
      <c r="E1794" s="279"/>
      <c r="F1794" s="667"/>
      <c r="G1794" s="821"/>
      <c r="H1794" s="563"/>
    </row>
    <row r="1795" spans="2:8">
      <c r="B1795" s="103"/>
      <c r="C1795" s="62" t="s">
        <v>1138</v>
      </c>
      <c r="D1795" s="91"/>
      <c r="E1795" s="279"/>
      <c r="F1795" s="667"/>
      <c r="G1795" s="821"/>
      <c r="H1795" s="563"/>
    </row>
    <row r="1796" spans="2:8">
      <c r="B1796" s="103"/>
      <c r="C1796" s="62"/>
      <c r="D1796" s="91"/>
      <c r="E1796" s="279"/>
      <c r="F1796" s="667"/>
      <c r="G1796" s="821"/>
      <c r="H1796" s="563"/>
    </row>
    <row r="1797" spans="2:8">
      <c r="B1797" s="103"/>
      <c r="C1797" s="62" t="s">
        <v>1139</v>
      </c>
      <c r="D1797" s="91"/>
      <c r="E1797" s="279"/>
      <c r="F1797" s="667"/>
      <c r="G1797" s="821"/>
      <c r="H1797" s="563"/>
    </row>
    <row r="1798" spans="2:8">
      <c r="B1798" s="103"/>
      <c r="C1798" s="62" t="s">
        <v>1140</v>
      </c>
      <c r="D1798" s="91"/>
      <c r="E1798" s="279"/>
      <c r="F1798" s="667"/>
      <c r="G1798" s="821"/>
      <c r="H1798" s="563"/>
    </row>
    <row r="1799" spans="2:8">
      <c r="B1799" s="103"/>
      <c r="C1799" s="62" t="s">
        <v>1141</v>
      </c>
      <c r="D1799" s="91"/>
      <c r="E1799" s="279"/>
      <c r="F1799" s="667"/>
      <c r="G1799" s="821"/>
      <c r="H1799" s="563"/>
    </row>
    <row r="1800" spans="2:8">
      <c r="B1800" s="103"/>
      <c r="C1800" s="62" t="s">
        <v>1142</v>
      </c>
      <c r="D1800" s="91"/>
      <c r="E1800" s="279"/>
      <c r="F1800" s="667"/>
      <c r="G1800" s="821"/>
      <c r="H1800" s="563"/>
    </row>
    <row r="1801" spans="2:8">
      <c r="B1801" s="103"/>
      <c r="C1801" s="62"/>
      <c r="D1801" s="91"/>
      <c r="E1801" s="279"/>
      <c r="F1801" s="667"/>
      <c r="G1801" s="821"/>
      <c r="H1801" s="563"/>
    </row>
    <row r="1802" spans="2:8">
      <c r="B1802" s="103"/>
      <c r="C1802" s="62" t="s">
        <v>1143</v>
      </c>
      <c r="D1802" s="58" t="s">
        <v>5</v>
      </c>
      <c r="E1802" s="279"/>
      <c r="F1802" s="667"/>
      <c r="G1802" s="821"/>
      <c r="H1802" s="563"/>
    </row>
    <row r="1803" spans="2:8">
      <c r="B1803" s="103"/>
      <c r="C1803" s="62"/>
      <c r="D1803" s="91"/>
      <c r="E1803" s="279"/>
      <c r="F1803" s="667"/>
      <c r="G1803" s="821"/>
      <c r="H1803" s="563"/>
    </row>
    <row r="1804" spans="2:8">
      <c r="B1804" s="103"/>
      <c r="C1804" s="62" t="s">
        <v>1503</v>
      </c>
      <c r="D1804" s="91"/>
      <c r="E1804" s="279"/>
      <c r="F1804" s="667"/>
      <c r="G1804" s="821"/>
      <c r="H1804" s="563"/>
    </row>
    <row r="1805" spans="2:8">
      <c r="B1805" s="103"/>
      <c r="C1805" s="62" t="s">
        <v>1507</v>
      </c>
      <c r="D1805" s="91"/>
      <c r="E1805" s="279"/>
      <c r="F1805" s="667"/>
      <c r="G1805" s="821"/>
      <c r="H1805" s="563"/>
    </row>
    <row r="1806" spans="2:8">
      <c r="B1806" s="103"/>
      <c r="C1806" s="62" t="s">
        <v>1508</v>
      </c>
      <c r="D1806" s="91"/>
      <c r="E1806" s="279"/>
      <c r="F1806" s="667"/>
      <c r="G1806" s="821"/>
      <c r="H1806" s="563"/>
    </row>
    <row r="1807" spans="2:8">
      <c r="B1807" s="103"/>
      <c r="C1807" s="62" t="s">
        <v>1504</v>
      </c>
      <c r="D1807" s="91"/>
      <c r="E1807" s="279"/>
      <c r="F1807" s="667"/>
      <c r="G1807" s="821"/>
      <c r="H1807" s="563"/>
    </row>
    <row r="1808" spans="2:8">
      <c r="B1808" s="103"/>
      <c r="C1808" s="62" t="s">
        <v>1505</v>
      </c>
      <c r="D1808" s="91"/>
      <c r="E1808" s="279"/>
      <c r="F1808" s="667"/>
      <c r="G1808" s="821"/>
      <c r="H1808" s="563"/>
    </row>
    <row r="1809" spans="2:8">
      <c r="B1809" s="103"/>
      <c r="C1809" s="62" t="s">
        <v>1506</v>
      </c>
      <c r="D1809" s="91"/>
      <c r="E1809" s="279"/>
      <c r="F1809" s="667"/>
      <c r="G1809" s="821"/>
      <c r="H1809" s="563"/>
    </row>
    <row r="1810" spans="2:8">
      <c r="B1810" s="103"/>
      <c r="C1810" s="62" t="s">
        <v>1145</v>
      </c>
      <c r="D1810" s="91"/>
      <c r="E1810" s="279"/>
      <c r="F1810" s="667"/>
      <c r="G1810" s="821"/>
      <c r="H1810" s="563"/>
    </row>
    <row r="1811" spans="2:8">
      <c r="B1811" s="103"/>
      <c r="C1811" s="62"/>
      <c r="D1811" s="91"/>
      <c r="E1811" s="279"/>
      <c r="F1811" s="667"/>
      <c r="G1811" s="821"/>
      <c r="H1811" s="563"/>
    </row>
    <row r="1812" spans="2:8">
      <c r="B1812" s="103"/>
      <c r="C1812" s="62" t="s">
        <v>1146</v>
      </c>
      <c r="D1812" s="58" t="s">
        <v>5</v>
      </c>
      <c r="E1812" s="279"/>
      <c r="F1812" s="667"/>
      <c r="G1812" s="821"/>
      <c r="H1812" s="563"/>
    </row>
    <row r="1813" spans="2:8">
      <c r="B1813" s="103"/>
      <c r="C1813" s="62"/>
      <c r="D1813" s="91"/>
      <c r="E1813" s="279"/>
      <c r="F1813" s="667"/>
      <c r="G1813" s="821"/>
      <c r="H1813" s="563"/>
    </row>
    <row r="1814" spans="2:8">
      <c r="B1814" s="103"/>
      <c r="C1814" s="62" t="s">
        <v>1147</v>
      </c>
      <c r="D1814" s="91"/>
      <c r="E1814" s="279"/>
      <c r="F1814" s="667"/>
      <c r="G1814" s="821"/>
      <c r="H1814" s="563"/>
    </row>
    <row r="1815" spans="2:8">
      <c r="B1815" s="103"/>
      <c r="C1815" s="62" t="s">
        <v>1148</v>
      </c>
      <c r="D1815" s="91"/>
      <c r="E1815" s="279"/>
      <c r="F1815" s="667"/>
      <c r="G1815" s="821"/>
      <c r="H1815" s="563"/>
    </row>
    <row r="1816" spans="2:8">
      <c r="B1816" s="103"/>
      <c r="C1816" s="62" t="s">
        <v>1149</v>
      </c>
      <c r="D1816" s="91"/>
      <c r="E1816" s="279"/>
      <c r="F1816" s="667"/>
      <c r="G1816" s="821"/>
      <c r="H1816" s="563"/>
    </row>
    <row r="1817" spans="2:8">
      <c r="B1817" s="103"/>
      <c r="C1817" s="62" t="s">
        <v>1150</v>
      </c>
      <c r="D1817" s="91"/>
      <c r="E1817" s="279"/>
      <c r="F1817" s="667"/>
      <c r="G1817" s="821"/>
      <c r="H1817" s="563"/>
    </row>
    <row r="1818" spans="2:8">
      <c r="B1818" s="103"/>
      <c r="C1818" s="62"/>
      <c r="D1818" s="91"/>
      <c r="E1818" s="279"/>
      <c r="F1818" s="667"/>
      <c r="G1818" s="821"/>
      <c r="H1818" s="563"/>
    </row>
    <row r="1819" spans="2:8">
      <c r="B1819" s="103"/>
      <c r="C1819" s="62" t="s">
        <v>1151</v>
      </c>
      <c r="D1819" s="58" t="s">
        <v>5</v>
      </c>
      <c r="E1819" s="279"/>
      <c r="F1819" s="667"/>
      <c r="G1819" s="821"/>
      <c r="H1819" s="563"/>
    </row>
    <row r="1820" spans="2:8">
      <c r="B1820" s="103"/>
      <c r="C1820" s="62"/>
      <c r="D1820" s="91"/>
      <c r="E1820" s="279"/>
      <c r="F1820" s="667"/>
      <c r="G1820" s="821"/>
      <c r="H1820" s="563"/>
    </row>
    <row r="1821" spans="2:8">
      <c r="B1821" s="103"/>
      <c r="C1821" s="62" t="s">
        <v>1152</v>
      </c>
      <c r="D1821" s="91"/>
      <c r="E1821" s="279"/>
      <c r="F1821" s="667"/>
      <c r="G1821" s="821"/>
      <c r="H1821" s="563"/>
    </row>
    <row r="1822" spans="2:8">
      <c r="B1822" s="103"/>
      <c r="C1822" s="62" t="s">
        <v>1153</v>
      </c>
      <c r="D1822" s="91"/>
      <c r="E1822" s="279"/>
      <c r="F1822" s="667"/>
      <c r="G1822" s="821"/>
      <c r="H1822" s="563"/>
    </row>
    <row r="1823" spans="2:8">
      <c r="B1823" s="103"/>
      <c r="C1823" s="62"/>
      <c r="D1823" s="91"/>
      <c r="E1823" s="279"/>
      <c r="F1823" s="667"/>
      <c r="G1823" s="821"/>
      <c r="H1823" s="563"/>
    </row>
    <row r="1824" spans="2:8">
      <c r="B1824" s="103"/>
      <c r="C1824" s="62" t="s">
        <v>1154</v>
      </c>
      <c r="D1824" s="58" t="s">
        <v>5</v>
      </c>
      <c r="E1824" s="279"/>
      <c r="F1824" s="667"/>
      <c r="G1824" s="821"/>
      <c r="H1824" s="563"/>
    </row>
    <row r="1825" spans="2:8">
      <c r="B1825" s="103"/>
      <c r="C1825" s="62"/>
      <c r="D1825" s="91"/>
      <c r="E1825" s="279"/>
      <c r="F1825" s="667"/>
      <c r="G1825" s="821"/>
      <c r="H1825" s="563"/>
    </row>
    <row r="1826" spans="2:8">
      <c r="B1826" s="103"/>
      <c r="C1826" s="62" t="s">
        <v>1155</v>
      </c>
      <c r="D1826" s="91"/>
      <c r="E1826" s="279"/>
      <c r="F1826" s="667"/>
      <c r="G1826" s="821"/>
      <c r="H1826" s="563"/>
    </row>
    <row r="1827" spans="2:8">
      <c r="B1827" s="103"/>
      <c r="C1827" s="62" t="s">
        <v>1156</v>
      </c>
      <c r="D1827" s="91"/>
      <c r="E1827" s="279"/>
      <c r="F1827" s="667"/>
      <c r="G1827" s="821"/>
      <c r="H1827" s="563"/>
    </row>
    <row r="1828" spans="2:8">
      <c r="B1828" s="103"/>
      <c r="C1828" s="62" t="s">
        <v>1157</v>
      </c>
      <c r="D1828" s="91"/>
      <c r="E1828" s="279"/>
      <c r="F1828" s="667"/>
      <c r="G1828" s="821"/>
      <c r="H1828" s="563"/>
    </row>
    <row r="1829" spans="2:8">
      <c r="B1829" s="103"/>
      <c r="C1829" s="62" t="s">
        <v>1158</v>
      </c>
      <c r="D1829" s="91"/>
      <c r="E1829" s="279"/>
      <c r="F1829" s="667"/>
      <c r="G1829" s="821"/>
      <c r="H1829" s="563"/>
    </row>
    <row r="1830" spans="2:8">
      <c r="B1830" s="103"/>
      <c r="C1830" s="62" t="s">
        <v>1159</v>
      </c>
      <c r="D1830" s="91"/>
      <c r="E1830" s="279"/>
      <c r="F1830" s="667"/>
      <c r="G1830" s="821"/>
      <c r="H1830" s="563"/>
    </row>
    <row r="1831" spans="2:8">
      <c r="B1831" s="103"/>
      <c r="C1831" s="62" t="s">
        <v>1160</v>
      </c>
      <c r="D1831" s="91"/>
      <c r="E1831" s="279"/>
      <c r="F1831" s="667"/>
      <c r="G1831" s="821"/>
      <c r="H1831" s="563"/>
    </row>
    <row r="1832" spans="2:8">
      <c r="B1832" s="103"/>
      <c r="C1832" s="62" t="s">
        <v>1161</v>
      </c>
      <c r="D1832" s="91"/>
      <c r="E1832" s="279"/>
      <c r="F1832" s="667"/>
      <c r="G1832" s="821"/>
      <c r="H1832" s="563"/>
    </row>
    <row r="1833" spans="2:8">
      <c r="B1833" s="103"/>
      <c r="C1833" s="62" t="s">
        <v>1162</v>
      </c>
      <c r="D1833" s="91"/>
      <c r="E1833" s="279"/>
      <c r="F1833" s="667"/>
      <c r="G1833" s="821"/>
      <c r="H1833" s="563"/>
    </row>
    <row r="1834" spans="2:8">
      <c r="B1834" s="103"/>
      <c r="C1834" s="62"/>
      <c r="D1834" s="91"/>
      <c r="E1834" s="279"/>
      <c r="F1834" s="667"/>
      <c r="G1834" s="821"/>
      <c r="H1834" s="563"/>
    </row>
    <row r="1835" spans="2:8">
      <c r="B1835" s="103"/>
      <c r="C1835" s="62" t="s">
        <v>1163</v>
      </c>
      <c r="D1835" s="58" t="s">
        <v>5</v>
      </c>
      <c r="E1835" s="279"/>
      <c r="F1835" s="667"/>
      <c r="G1835" s="821"/>
      <c r="H1835" s="563"/>
    </row>
    <row r="1836" spans="2:8">
      <c r="B1836" s="103"/>
      <c r="C1836" s="62"/>
      <c r="D1836" s="91"/>
      <c r="E1836" s="279"/>
      <c r="F1836" s="667"/>
      <c r="G1836" s="821"/>
      <c r="H1836" s="563"/>
    </row>
    <row r="1837" spans="2:8">
      <c r="B1837" s="103"/>
      <c r="C1837" s="62" t="s">
        <v>1164</v>
      </c>
      <c r="D1837" s="91"/>
      <c r="E1837" s="279"/>
      <c r="F1837" s="667"/>
      <c r="G1837" s="821"/>
      <c r="H1837" s="563"/>
    </row>
    <row r="1838" spans="2:8">
      <c r="B1838" s="103"/>
      <c r="C1838" s="62" t="s">
        <v>1165</v>
      </c>
      <c r="D1838" s="91"/>
      <c r="E1838" s="279"/>
      <c r="F1838" s="667"/>
      <c r="G1838" s="821"/>
      <c r="H1838" s="563"/>
    </row>
    <row r="1839" spans="2:8">
      <c r="B1839" s="103"/>
      <c r="C1839" s="62"/>
      <c r="D1839" s="91"/>
      <c r="E1839" s="279"/>
      <c r="F1839" s="667"/>
      <c r="G1839" s="821"/>
      <c r="H1839" s="563"/>
    </row>
    <row r="1840" spans="2:8">
      <c r="B1840" s="103"/>
      <c r="C1840" s="62" t="s">
        <v>1166</v>
      </c>
      <c r="D1840" s="58" t="s">
        <v>5</v>
      </c>
      <c r="E1840" s="279"/>
      <c r="F1840" s="667"/>
      <c r="G1840" s="821"/>
      <c r="H1840" s="563"/>
    </row>
    <row r="1841" spans="2:8">
      <c r="B1841" s="103"/>
      <c r="C1841" s="62"/>
      <c r="D1841" s="91"/>
      <c r="E1841" s="279"/>
      <c r="F1841" s="667"/>
      <c r="G1841" s="821"/>
      <c r="H1841" s="563"/>
    </row>
    <row r="1842" spans="2:8">
      <c r="B1842" s="103"/>
      <c r="C1842" s="62" t="s">
        <v>1167</v>
      </c>
      <c r="D1842" s="91"/>
      <c r="E1842" s="279"/>
      <c r="F1842" s="667"/>
      <c r="G1842" s="821"/>
      <c r="H1842" s="563"/>
    </row>
    <row r="1843" spans="2:8">
      <c r="B1843" s="103"/>
      <c r="C1843" s="62" t="s">
        <v>1168</v>
      </c>
      <c r="D1843" s="91"/>
      <c r="E1843" s="279"/>
      <c r="F1843" s="667"/>
      <c r="G1843" s="821"/>
      <c r="H1843" s="563"/>
    </row>
    <row r="1844" spans="2:8">
      <c r="B1844" s="103"/>
      <c r="C1844" s="62" t="s">
        <v>1169</v>
      </c>
      <c r="D1844" s="91"/>
      <c r="E1844" s="279"/>
      <c r="F1844" s="667"/>
      <c r="G1844" s="821"/>
      <c r="H1844" s="563"/>
    </row>
    <row r="1845" spans="2:8">
      <c r="B1845" s="103"/>
      <c r="C1845" s="62" t="s">
        <v>1120</v>
      </c>
      <c r="D1845" s="91"/>
      <c r="E1845" s="279"/>
      <c r="F1845" s="667"/>
      <c r="G1845" s="821"/>
      <c r="H1845" s="563"/>
    </row>
    <row r="1846" spans="2:8">
      <c r="B1846" s="103"/>
      <c r="C1846" s="62"/>
      <c r="D1846" s="91"/>
      <c r="E1846" s="279"/>
      <c r="F1846" s="667"/>
      <c r="G1846" s="821"/>
      <c r="H1846" s="563"/>
    </row>
    <row r="1847" spans="2:8">
      <c r="B1847" s="103"/>
      <c r="C1847" s="62" t="s">
        <v>1170</v>
      </c>
      <c r="D1847" s="58" t="s">
        <v>5</v>
      </c>
      <c r="E1847" s="279"/>
      <c r="F1847" s="667"/>
      <c r="G1847" s="821"/>
      <c r="H1847" s="563"/>
    </row>
    <row r="1848" spans="2:8">
      <c r="B1848" s="103"/>
      <c r="C1848" s="62"/>
      <c r="D1848" s="91"/>
      <c r="E1848" s="279"/>
      <c r="F1848" s="667"/>
      <c r="G1848" s="821"/>
      <c r="H1848" s="563"/>
    </row>
    <row r="1849" spans="2:8">
      <c r="B1849" s="103"/>
      <c r="C1849" s="62" t="s">
        <v>1171</v>
      </c>
      <c r="D1849" s="91"/>
      <c r="E1849" s="279"/>
      <c r="F1849" s="667"/>
      <c r="G1849" s="821"/>
      <c r="H1849" s="563"/>
    </row>
    <row r="1850" spans="2:8">
      <c r="B1850" s="103"/>
      <c r="C1850" s="62" t="s">
        <v>1172</v>
      </c>
      <c r="D1850" s="91"/>
      <c r="E1850" s="279"/>
      <c r="F1850" s="667"/>
      <c r="G1850" s="821"/>
      <c r="H1850" s="563"/>
    </row>
    <row r="1851" spans="2:8">
      <c r="B1851" s="103"/>
      <c r="C1851" s="62" t="s">
        <v>1173</v>
      </c>
      <c r="D1851" s="91"/>
      <c r="E1851" s="279"/>
      <c r="F1851" s="667"/>
      <c r="G1851" s="821"/>
      <c r="H1851" s="563"/>
    </row>
    <row r="1852" spans="2:8">
      <c r="B1852" s="103"/>
      <c r="C1852" s="62" t="s">
        <v>1174</v>
      </c>
      <c r="D1852" s="91"/>
      <c r="E1852" s="279"/>
      <c r="F1852" s="667"/>
      <c r="G1852" s="821"/>
      <c r="H1852" s="563"/>
    </row>
    <row r="1853" spans="2:8">
      <c r="B1853" s="103"/>
      <c r="C1853" s="62"/>
      <c r="D1853" s="91"/>
      <c r="E1853" s="279"/>
      <c r="F1853" s="667"/>
      <c r="G1853" s="821"/>
      <c r="H1853" s="563"/>
    </row>
    <row r="1854" spans="2:8">
      <c r="B1854" s="103"/>
      <c r="C1854" s="62" t="s">
        <v>1175</v>
      </c>
      <c r="D1854" s="58" t="s">
        <v>5</v>
      </c>
      <c r="E1854" s="279"/>
      <c r="F1854" s="667"/>
      <c r="G1854" s="821"/>
      <c r="H1854" s="563"/>
    </row>
    <row r="1855" spans="2:8">
      <c r="B1855" s="103"/>
      <c r="C1855" s="62"/>
      <c r="D1855" s="91"/>
      <c r="E1855" s="279"/>
      <c r="F1855" s="667"/>
      <c r="G1855" s="821"/>
      <c r="H1855" s="563"/>
    </row>
    <row r="1856" spans="2:8">
      <c r="B1856" s="103"/>
      <c r="C1856" s="62" t="s">
        <v>1176</v>
      </c>
      <c r="D1856" s="91"/>
      <c r="E1856" s="279"/>
      <c r="F1856" s="667"/>
      <c r="G1856" s="821"/>
      <c r="H1856" s="563"/>
    </row>
    <row r="1857" spans="2:8">
      <c r="B1857" s="103"/>
      <c r="C1857" s="62" t="s">
        <v>1177</v>
      </c>
      <c r="D1857" s="91"/>
      <c r="E1857" s="279"/>
      <c r="F1857" s="667"/>
      <c r="G1857" s="821"/>
      <c r="H1857" s="563"/>
    </row>
    <row r="1858" spans="2:8">
      <c r="B1858" s="103"/>
      <c r="C1858" s="62" t="s">
        <v>1178</v>
      </c>
      <c r="D1858" s="91"/>
      <c r="E1858" s="279"/>
      <c r="F1858" s="667"/>
      <c r="G1858" s="821"/>
      <c r="H1858" s="563"/>
    </row>
    <row r="1859" spans="2:8">
      <c r="B1859" s="103"/>
      <c r="C1859" s="62"/>
      <c r="D1859" s="91"/>
      <c r="E1859" s="279"/>
      <c r="F1859" s="667"/>
      <c r="G1859" s="821"/>
      <c r="H1859" s="563"/>
    </row>
    <row r="1860" spans="2:8">
      <c r="B1860" s="103"/>
      <c r="C1860" s="62" t="s">
        <v>1179</v>
      </c>
      <c r="D1860" s="91"/>
      <c r="E1860" s="279"/>
      <c r="F1860" s="667"/>
      <c r="G1860" s="821"/>
      <c r="H1860" s="563"/>
    </row>
    <row r="1861" spans="2:8">
      <c r="B1861" s="103"/>
      <c r="C1861" s="62"/>
      <c r="D1861" s="91"/>
      <c r="E1861" s="279"/>
      <c r="F1861" s="667"/>
      <c r="G1861" s="821"/>
      <c r="H1861" s="563"/>
    </row>
    <row r="1862" spans="2:8">
      <c r="B1862" s="103"/>
      <c r="C1862" s="62" t="s">
        <v>1180</v>
      </c>
      <c r="D1862" s="58" t="s">
        <v>5</v>
      </c>
      <c r="E1862" s="279"/>
      <c r="F1862" s="667"/>
      <c r="G1862" s="821"/>
      <c r="H1862" s="563"/>
    </row>
    <row r="1863" spans="2:8">
      <c r="B1863" s="103"/>
      <c r="C1863" s="62"/>
      <c r="D1863" s="91"/>
      <c r="E1863" s="279"/>
      <c r="F1863" s="667"/>
      <c r="G1863" s="821"/>
      <c r="H1863" s="563"/>
    </row>
    <row r="1864" spans="2:8">
      <c r="B1864" s="103"/>
      <c r="C1864" s="62" t="s">
        <v>1181</v>
      </c>
      <c r="D1864" s="91"/>
      <c r="E1864" s="279"/>
      <c r="F1864" s="667"/>
      <c r="G1864" s="821"/>
      <c r="H1864" s="563"/>
    </row>
    <row r="1865" spans="2:8">
      <c r="B1865" s="103"/>
      <c r="C1865" s="62" t="s">
        <v>1182</v>
      </c>
      <c r="D1865" s="91"/>
      <c r="E1865" s="279"/>
      <c r="F1865" s="667"/>
      <c r="G1865" s="821"/>
      <c r="H1865" s="563"/>
    </row>
    <row r="1866" spans="2:8">
      <c r="B1866" s="103"/>
      <c r="C1866" s="62"/>
      <c r="D1866" s="91"/>
      <c r="E1866" s="279"/>
      <c r="F1866" s="667"/>
      <c r="G1866" s="821"/>
      <c r="H1866" s="563"/>
    </row>
    <row r="1867" spans="2:8">
      <c r="B1867" s="103"/>
      <c r="C1867" s="62" t="s">
        <v>1183</v>
      </c>
      <c r="D1867" s="91"/>
      <c r="E1867" s="279"/>
      <c r="F1867" s="667"/>
      <c r="G1867" s="821"/>
      <c r="H1867" s="563"/>
    </row>
    <row r="1868" spans="2:8">
      <c r="B1868" s="103"/>
      <c r="C1868" s="62" t="s">
        <v>1184</v>
      </c>
      <c r="D1868" s="91"/>
      <c r="E1868" s="279"/>
      <c r="F1868" s="667"/>
      <c r="G1868" s="821"/>
      <c r="H1868" s="563"/>
    </row>
    <row r="1869" spans="2:8">
      <c r="B1869" s="103"/>
      <c r="C1869" s="62"/>
      <c r="D1869" s="91"/>
      <c r="E1869" s="279"/>
      <c r="F1869" s="667"/>
      <c r="G1869" s="821"/>
      <c r="H1869" s="563"/>
    </row>
    <row r="1870" spans="2:8">
      <c r="B1870" s="103"/>
      <c r="C1870" s="62" t="s">
        <v>1185</v>
      </c>
      <c r="D1870" s="91"/>
      <c r="E1870" s="279"/>
      <c r="F1870" s="667"/>
      <c r="G1870" s="821"/>
      <c r="H1870" s="563"/>
    </row>
    <row r="1871" spans="2:8">
      <c r="B1871" s="103"/>
      <c r="C1871" s="62"/>
      <c r="D1871" s="91"/>
      <c r="E1871" s="279"/>
      <c r="F1871" s="667"/>
      <c r="G1871" s="821"/>
      <c r="H1871" s="563"/>
    </row>
    <row r="1872" spans="2:8">
      <c r="B1872" s="103"/>
      <c r="C1872" s="62" t="s">
        <v>1186</v>
      </c>
      <c r="D1872" s="91"/>
      <c r="E1872" s="279"/>
      <c r="F1872" s="667"/>
      <c r="G1872" s="821"/>
      <c r="H1872" s="563"/>
    </row>
    <row r="1873" spans="2:8">
      <c r="B1873" s="103"/>
      <c r="C1873" s="62"/>
      <c r="D1873" s="91"/>
      <c r="E1873" s="279"/>
      <c r="F1873" s="667"/>
      <c r="G1873" s="821"/>
      <c r="H1873" s="563"/>
    </row>
    <row r="1874" spans="2:8">
      <c r="B1874" s="103"/>
      <c r="C1874" s="62" t="s">
        <v>1187</v>
      </c>
      <c r="D1874" s="91"/>
      <c r="E1874" s="279"/>
      <c r="F1874" s="667"/>
      <c r="G1874" s="821"/>
      <c r="H1874" s="563"/>
    </row>
    <row r="1875" spans="2:8">
      <c r="B1875" s="103"/>
      <c r="C1875" s="62"/>
      <c r="D1875" s="91"/>
      <c r="E1875" s="279"/>
      <c r="F1875" s="667"/>
      <c r="G1875" s="821"/>
      <c r="H1875" s="563"/>
    </row>
    <row r="1876" spans="2:8">
      <c r="B1876" s="103"/>
      <c r="C1876" s="62" t="s">
        <v>1188</v>
      </c>
      <c r="D1876" s="91"/>
      <c r="E1876" s="279"/>
      <c r="F1876" s="667"/>
      <c r="G1876" s="821"/>
      <c r="H1876" s="563"/>
    </row>
    <row r="1877" spans="2:8">
      <c r="B1877" s="103"/>
      <c r="C1877" s="62" t="s">
        <v>1189</v>
      </c>
      <c r="D1877" s="91"/>
      <c r="E1877" s="279"/>
      <c r="F1877" s="667"/>
      <c r="G1877" s="821"/>
      <c r="H1877" s="563"/>
    </row>
    <row r="1878" spans="2:8">
      <c r="B1878" s="103"/>
      <c r="C1878" s="62"/>
      <c r="D1878" s="91"/>
      <c r="E1878" s="279"/>
      <c r="F1878" s="667"/>
      <c r="G1878" s="821"/>
      <c r="H1878" s="563"/>
    </row>
    <row r="1879" spans="2:8">
      <c r="B1879" s="103"/>
      <c r="C1879" s="62" t="s">
        <v>1190</v>
      </c>
      <c r="D1879" s="91"/>
      <c r="E1879" s="279"/>
      <c r="F1879" s="667"/>
      <c r="G1879" s="821"/>
      <c r="H1879" s="563"/>
    </row>
    <row r="1880" spans="2:8">
      <c r="B1880" s="103"/>
      <c r="C1880" s="62"/>
      <c r="D1880" s="91"/>
      <c r="E1880" s="279"/>
      <c r="F1880" s="667"/>
      <c r="G1880" s="821"/>
      <c r="H1880" s="563"/>
    </row>
    <row r="1881" spans="2:8">
      <c r="B1881" s="103"/>
      <c r="C1881" s="62" t="s">
        <v>1191</v>
      </c>
      <c r="D1881" s="91"/>
      <c r="E1881" s="279"/>
      <c r="F1881" s="667"/>
      <c r="G1881" s="821"/>
      <c r="H1881" s="563"/>
    </row>
    <row r="1882" spans="2:8">
      <c r="B1882" s="103"/>
      <c r="C1882" s="62" t="s">
        <v>1192</v>
      </c>
      <c r="D1882" s="91"/>
      <c r="E1882" s="279"/>
      <c r="F1882" s="667"/>
      <c r="G1882" s="821"/>
      <c r="H1882" s="563"/>
    </row>
    <row r="1883" spans="2:8">
      <c r="B1883" s="103"/>
      <c r="C1883" s="62"/>
      <c r="D1883" s="91"/>
      <c r="E1883" s="279"/>
      <c r="F1883" s="667"/>
      <c r="G1883" s="821"/>
      <c r="H1883" s="563"/>
    </row>
    <row r="1884" spans="2:8">
      <c r="B1884" s="103"/>
      <c r="C1884" s="62" t="s">
        <v>1193</v>
      </c>
      <c r="D1884" s="91"/>
      <c r="E1884" s="279"/>
      <c r="F1884" s="667"/>
      <c r="G1884" s="821"/>
      <c r="H1884" s="563"/>
    </row>
    <row r="1885" spans="2:8">
      <c r="B1885" s="103"/>
      <c r="C1885" s="62"/>
      <c r="D1885" s="91"/>
      <c r="E1885" s="279"/>
      <c r="F1885" s="667"/>
      <c r="G1885" s="821"/>
      <c r="H1885" s="563"/>
    </row>
    <row r="1886" spans="2:8">
      <c r="B1886" s="103"/>
      <c r="C1886" s="62" t="s">
        <v>1194</v>
      </c>
      <c r="D1886" s="91"/>
      <c r="E1886" s="279"/>
      <c r="F1886" s="667"/>
      <c r="G1886" s="821"/>
      <c r="H1886" s="563"/>
    </row>
    <row r="1887" spans="2:8">
      <c r="B1887" s="103"/>
      <c r="C1887" s="62" t="s">
        <v>1195</v>
      </c>
      <c r="D1887" s="91"/>
      <c r="E1887" s="279"/>
      <c r="F1887" s="667"/>
      <c r="G1887" s="821"/>
      <c r="H1887" s="563"/>
    </row>
    <row r="1888" spans="2:8">
      <c r="B1888" s="103"/>
      <c r="C1888" s="62"/>
      <c r="D1888" s="91"/>
      <c r="E1888" s="279"/>
      <c r="F1888" s="667"/>
      <c r="G1888" s="821"/>
      <c r="H1888" s="563"/>
    </row>
    <row r="1889" spans="2:8">
      <c r="B1889" s="103"/>
      <c r="C1889" s="62" t="s">
        <v>1196</v>
      </c>
      <c r="D1889" s="58" t="s">
        <v>5</v>
      </c>
      <c r="E1889" s="279"/>
      <c r="F1889" s="667"/>
      <c r="G1889" s="821"/>
      <c r="H1889" s="563"/>
    </row>
    <row r="1890" spans="2:8">
      <c r="B1890" s="103"/>
      <c r="C1890" s="62"/>
      <c r="D1890" s="91"/>
      <c r="E1890" s="279"/>
      <c r="F1890" s="667"/>
      <c r="G1890" s="821"/>
      <c r="H1890" s="563"/>
    </row>
    <row r="1891" spans="2:8">
      <c r="B1891" s="103"/>
      <c r="C1891" s="62" t="s">
        <v>1197</v>
      </c>
      <c r="D1891" s="91"/>
      <c r="E1891" s="279"/>
      <c r="F1891" s="667"/>
      <c r="G1891" s="821"/>
      <c r="H1891" s="563"/>
    </row>
    <row r="1892" spans="2:8">
      <c r="B1892" s="103"/>
      <c r="C1892" s="62" t="s">
        <v>1198</v>
      </c>
      <c r="D1892" s="91"/>
      <c r="E1892" s="279"/>
      <c r="F1892" s="667"/>
      <c r="G1892" s="821"/>
      <c r="H1892" s="563"/>
    </row>
    <row r="1893" spans="2:8">
      <c r="B1893" s="103"/>
      <c r="C1893" s="62"/>
      <c r="D1893" s="91"/>
      <c r="E1893" s="279"/>
      <c r="F1893" s="667"/>
      <c r="G1893" s="821"/>
      <c r="H1893" s="563"/>
    </row>
    <row r="1894" spans="2:8">
      <c r="B1894" s="103"/>
      <c r="C1894" s="62" t="s">
        <v>1199</v>
      </c>
      <c r="D1894" s="58" t="s">
        <v>5</v>
      </c>
      <c r="E1894" s="279"/>
      <c r="F1894" s="667"/>
      <c r="G1894" s="821"/>
      <c r="H1894" s="563"/>
    </row>
    <row r="1895" spans="2:8">
      <c r="B1895" s="103"/>
      <c r="C1895" s="62"/>
      <c r="D1895" s="91"/>
      <c r="E1895" s="279"/>
      <c r="F1895" s="667"/>
      <c r="G1895" s="821"/>
      <c r="H1895" s="563"/>
    </row>
    <row r="1896" spans="2:8">
      <c r="B1896" s="103"/>
      <c r="C1896" s="62" t="s">
        <v>1200</v>
      </c>
      <c r="D1896" s="91"/>
      <c r="E1896" s="279"/>
      <c r="F1896" s="667"/>
      <c r="G1896" s="821"/>
      <c r="H1896" s="563"/>
    </row>
    <row r="1897" spans="2:8">
      <c r="B1897" s="103"/>
      <c r="C1897" s="62" t="s">
        <v>1201</v>
      </c>
      <c r="D1897" s="91"/>
      <c r="E1897" s="279"/>
      <c r="F1897" s="667"/>
      <c r="G1897" s="821"/>
      <c r="H1897" s="563"/>
    </row>
    <row r="1898" spans="2:8">
      <c r="B1898" s="103"/>
      <c r="C1898" s="62"/>
      <c r="D1898" s="91"/>
      <c r="E1898" s="279"/>
      <c r="F1898" s="667"/>
      <c r="G1898" s="821"/>
      <c r="H1898" s="563"/>
    </row>
    <row r="1899" spans="2:8">
      <c r="B1899" s="103"/>
      <c r="C1899" s="62" t="s">
        <v>1202</v>
      </c>
      <c r="D1899" s="58" t="s">
        <v>5</v>
      </c>
      <c r="E1899" s="279"/>
      <c r="F1899" s="667"/>
      <c r="G1899" s="821"/>
      <c r="H1899" s="563"/>
    </row>
    <row r="1900" spans="2:8">
      <c r="B1900" s="103"/>
      <c r="C1900" s="62"/>
      <c r="D1900" s="91"/>
      <c r="E1900" s="279"/>
      <c r="F1900" s="667"/>
      <c r="G1900" s="821"/>
      <c r="H1900" s="563"/>
    </row>
    <row r="1901" spans="2:8">
      <c r="B1901" s="103"/>
      <c r="C1901" s="62" t="s">
        <v>1203</v>
      </c>
      <c r="D1901" s="91"/>
      <c r="E1901" s="279"/>
      <c r="F1901" s="667"/>
      <c r="G1901" s="821"/>
      <c r="H1901" s="563"/>
    </row>
    <row r="1902" spans="2:8">
      <c r="B1902" s="103"/>
      <c r="C1902" s="62" t="s">
        <v>1204</v>
      </c>
      <c r="D1902" s="91"/>
      <c r="E1902" s="279"/>
      <c r="F1902" s="667"/>
      <c r="G1902" s="821"/>
      <c r="H1902" s="563"/>
    </row>
    <row r="1903" spans="2:8">
      <c r="B1903" s="103"/>
      <c r="C1903" s="62"/>
      <c r="D1903" s="91"/>
      <c r="E1903" s="279"/>
      <c r="F1903" s="667"/>
      <c r="G1903" s="821"/>
      <c r="H1903" s="563"/>
    </row>
    <row r="1904" spans="2:8">
      <c r="B1904" s="103"/>
      <c r="C1904" s="62" t="s">
        <v>1205</v>
      </c>
      <c r="D1904" s="58" t="s">
        <v>5</v>
      </c>
      <c r="E1904" s="279"/>
      <c r="F1904" s="667"/>
      <c r="G1904" s="821"/>
      <c r="H1904" s="563"/>
    </row>
    <row r="1905" spans="2:8">
      <c r="B1905" s="103"/>
      <c r="C1905" s="62"/>
      <c r="D1905" s="91"/>
      <c r="E1905" s="279"/>
      <c r="F1905" s="667"/>
      <c r="G1905" s="821"/>
      <c r="H1905" s="563"/>
    </row>
    <row r="1906" spans="2:8">
      <c r="B1906" s="103"/>
      <c r="C1906" s="62" t="s">
        <v>1206</v>
      </c>
      <c r="D1906" s="91"/>
      <c r="E1906" s="279"/>
      <c r="F1906" s="667"/>
      <c r="G1906" s="821"/>
      <c r="H1906" s="563"/>
    </row>
    <row r="1907" spans="2:8">
      <c r="B1907" s="103"/>
      <c r="C1907" s="62"/>
      <c r="D1907" s="91"/>
      <c r="E1907" s="279"/>
      <c r="F1907" s="667"/>
      <c r="G1907" s="821"/>
      <c r="H1907" s="563"/>
    </row>
    <row r="1908" spans="2:8">
      <c r="B1908" s="103"/>
      <c r="C1908" s="62" t="s">
        <v>1207</v>
      </c>
      <c r="D1908" s="58" t="s">
        <v>5</v>
      </c>
      <c r="E1908" s="279"/>
      <c r="F1908" s="667"/>
      <c r="G1908" s="821"/>
      <c r="H1908" s="563"/>
    </row>
    <row r="1909" spans="2:8">
      <c r="B1909" s="103"/>
      <c r="C1909" s="62" t="s">
        <v>1208</v>
      </c>
      <c r="D1909" s="91"/>
      <c r="E1909" s="279"/>
      <c r="F1909" s="667"/>
      <c r="G1909" s="821"/>
      <c r="H1909" s="563"/>
    </row>
    <row r="1910" spans="2:8">
      <c r="B1910" s="103"/>
      <c r="C1910" s="62"/>
      <c r="D1910" s="91"/>
      <c r="E1910" s="279"/>
      <c r="F1910" s="667"/>
      <c r="G1910" s="821"/>
      <c r="H1910" s="563"/>
    </row>
    <row r="1911" spans="2:8">
      <c r="B1911" s="103"/>
      <c r="C1911" s="62" t="s">
        <v>1209</v>
      </c>
      <c r="D1911" s="91"/>
      <c r="E1911" s="279"/>
      <c r="F1911" s="667"/>
      <c r="G1911" s="821"/>
      <c r="H1911" s="563"/>
    </row>
    <row r="1912" spans="2:8">
      <c r="B1912" s="103"/>
      <c r="C1912" s="62" t="s">
        <v>1210</v>
      </c>
      <c r="D1912" s="91"/>
      <c r="E1912" s="279"/>
      <c r="F1912" s="667"/>
      <c r="G1912" s="821"/>
      <c r="H1912" s="563"/>
    </row>
    <row r="1913" spans="2:8">
      <c r="B1913" s="103"/>
      <c r="C1913" s="62" t="s">
        <v>1211</v>
      </c>
      <c r="D1913" s="91"/>
      <c r="E1913" s="279"/>
      <c r="F1913" s="667"/>
      <c r="G1913" s="821"/>
      <c r="H1913" s="563"/>
    </row>
    <row r="1914" spans="2:8">
      <c r="B1914" s="103"/>
      <c r="C1914" s="62"/>
      <c r="D1914" s="91"/>
      <c r="E1914" s="279"/>
      <c r="F1914" s="667"/>
      <c r="G1914" s="821"/>
      <c r="H1914" s="563"/>
    </row>
    <row r="1915" spans="2:8">
      <c r="B1915" s="103"/>
      <c r="C1915" s="62" t="s">
        <v>1212</v>
      </c>
      <c r="D1915" s="91"/>
      <c r="E1915" s="279"/>
      <c r="F1915" s="667"/>
      <c r="G1915" s="821"/>
      <c r="H1915" s="563"/>
    </row>
    <row r="1916" spans="2:8">
      <c r="B1916" s="103"/>
      <c r="C1916" s="62" t="s">
        <v>1213</v>
      </c>
      <c r="D1916" s="91"/>
      <c r="E1916" s="279"/>
      <c r="F1916" s="667"/>
      <c r="G1916" s="821"/>
      <c r="H1916" s="563"/>
    </row>
    <row r="1917" spans="2:8">
      <c r="B1917" s="103"/>
      <c r="C1917" s="62" t="s">
        <v>1214</v>
      </c>
      <c r="D1917" s="91"/>
      <c r="E1917" s="279"/>
      <c r="F1917" s="667"/>
      <c r="G1917" s="821"/>
      <c r="H1917" s="563"/>
    </row>
    <row r="1918" spans="2:8">
      <c r="B1918" s="103"/>
      <c r="C1918" s="279"/>
      <c r="D1918" s="279"/>
      <c r="E1918" s="279"/>
      <c r="F1918" s="667"/>
      <c r="G1918" s="821"/>
      <c r="H1918" s="563"/>
    </row>
    <row r="1919" spans="2:8">
      <c r="B1919" s="103"/>
      <c r="C1919" s="279" t="s">
        <v>377</v>
      </c>
      <c r="D1919" s="279"/>
      <c r="E1919" s="279"/>
      <c r="F1919" s="667"/>
      <c r="G1919" s="821"/>
      <c r="H1919" s="563"/>
    </row>
    <row r="1920" spans="2:8">
      <c r="B1920" s="103"/>
      <c r="C1920" s="279"/>
      <c r="D1920" s="279"/>
      <c r="E1920" s="279"/>
      <c r="F1920" s="667"/>
      <c r="G1920" s="821"/>
      <c r="H1920" s="563"/>
    </row>
    <row r="1921" spans="2:8">
      <c r="B1921" s="103"/>
      <c r="C1921" s="279" t="s">
        <v>378</v>
      </c>
      <c r="D1921" s="279"/>
      <c r="E1921" s="279"/>
      <c r="F1921" s="667"/>
      <c r="G1921" s="821"/>
      <c r="H1921" s="563"/>
    </row>
    <row r="1922" spans="2:8">
      <c r="B1922" s="103"/>
      <c r="C1922" s="279"/>
      <c r="D1922" s="279"/>
      <c r="E1922" s="279"/>
      <c r="F1922" s="667"/>
      <c r="G1922" s="821"/>
      <c r="H1922" s="563"/>
    </row>
    <row r="1923" spans="2:8">
      <c r="B1923" s="103"/>
      <c r="C1923" s="279" t="s">
        <v>379</v>
      </c>
      <c r="D1923" s="279"/>
      <c r="E1923" s="279"/>
      <c r="F1923" s="667"/>
      <c r="G1923" s="821"/>
      <c r="H1923" s="563"/>
    </row>
    <row r="1924" spans="2:8">
      <c r="B1924" s="103"/>
      <c r="C1924" s="279"/>
      <c r="D1924" s="279"/>
      <c r="E1924" s="279"/>
      <c r="F1924" s="667"/>
      <c r="G1924" s="821"/>
      <c r="H1924" s="563"/>
    </row>
    <row r="1925" spans="2:8">
      <c r="B1925" s="103">
        <v>1</v>
      </c>
      <c r="C1925" s="279" t="s">
        <v>380</v>
      </c>
      <c r="D1925" s="279" t="s">
        <v>32</v>
      </c>
      <c r="E1925" s="279">
        <v>296</v>
      </c>
      <c r="F1925" s="667"/>
      <c r="G1925" s="821">
        <f t="shared" si="33"/>
        <v>0</v>
      </c>
      <c r="H1925" s="563"/>
    </row>
    <row r="1926" spans="2:8">
      <c r="B1926" s="103"/>
      <c r="C1926" s="279"/>
      <c r="D1926" s="279"/>
      <c r="E1926" s="279"/>
      <c r="F1926" s="667"/>
      <c r="G1926" s="821"/>
      <c r="H1926" s="563"/>
    </row>
    <row r="1927" spans="2:8">
      <c r="B1927" s="103">
        <f>B1925+1</f>
        <v>2</v>
      </c>
      <c r="C1927" s="279" t="s">
        <v>381</v>
      </c>
      <c r="D1927" s="279"/>
      <c r="E1927" s="279"/>
      <c r="F1927" s="667"/>
      <c r="G1927" s="821"/>
      <c r="H1927" s="563"/>
    </row>
    <row r="1928" spans="2:8">
      <c r="B1928" s="103"/>
      <c r="C1928" s="279"/>
      <c r="D1928" s="279"/>
      <c r="E1928" s="279"/>
      <c r="F1928" s="667"/>
      <c r="G1928" s="821"/>
      <c r="H1928" s="563"/>
    </row>
    <row r="1929" spans="2:8">
      <c r="B1929" s="103">
        <f>B1927+1</f>
        <v>3</v>
      </c>
      <c r="C1929" s="279" t="s">
        <v>382</v>
      </c>
      <c r="D1929" s="279" t="s">
        <v>22</v>
      </c>
      <c r="E1929" s="279">
        <v>68</v>
      </c>
      <c r="F1929" s="667"/>
      <c r="G1929" s="821">
        <f t="shared" si="33"/>
        <v>0</v>
      </c>
      <c r="H1929" s="563"/>
    </row>
    <row r="1930" spans="2:8">
      <c r="B1930" s="103"/>
      <c r="C1930" s="279"/>
      <c r="D1930" s="279"/>
      <c r="E1930" s="279"/>
      <c r="F1930" s="667"/>
      <c r="G1930" s="821"/>
      <c r="H1930" s="563"/>
    </row>
    <row r="1931" spans="2:8">
      <c r="B1931" s="103"/>
      <c r="C1931" s="279" t="s">
        <v>383</v>
      </c>
      <c r="D1931" s="279"/>
      <c r="E1931" s="279"/>
      <c r="F1931" s="667"/>
      <c r="G1931" s="821"/>
      <c r="H1931" s="563"/>
    </row>
    <row r="1932" spans="2:8">
      <c r="B1932" s="103"/>
      <c r="C1932" s="279"/>
      <c r="D1932" s="279"/>
      <c r="E1932" s="279"/>
      <c r="F1932" s="667"/>
      <c r="G1932" s="821"/>
      <c r="H1932" s="563"/>
    </row>
    <row r="1933" spans="2:8">
      <c r="B1933" s="103">
        <f>B1929+1</f>
        <v>4</v>
      </c>
      <c r="C1933" s="279" t="s">
        <v>384</v>
      </c>
      <c r="D1933" s="279" t="s">
        <v>22</v>
      </c>
      <c r="E1933" s="279">
        <v>34</v>
      </c>
      <c r="F1933" s="667"/>
      <c r="G1933" s="821">
        <f t="shared" si="33"/>
        <v>0</v>
      </c>
      <c r="H1933" s="563"/>
    </row>
    <row r="1934" spans="2:8">
      <c r="B1934" s="103"/>
      <c r="C1934" s="279"/>
      <c r="D1934" s="279"/>
      <c r="E1934" s="279"/>
      <c r="F1934" s="667"/>
      <c r="G1934" s="821"/>
      <c r="H1934" s="563"/>
    </row>
    <row r="1935" spans="2:8" s="285" customFormat="1">
      <c r="B1935" s="57"/>
      <c r="C1935" s="282" t="s">
        <v>68</v>
      </c>
      <c r="D1935" s="282" t="s">
        <v>11</v>
      </c>
      <c r="E1935" s="282"/>
      <c r="F1935" s="674"/>
      <c r="G1935" s="828"/>
      <c r="H1935" s="595"/>
    </row>
    <row r="1936" spans="2:8">
      <c r="B1936" s="103"/>
      <c r="C1936" s="279"/>
      <c r="D1936" s="279"/>
      <c r="E1936" s="279"/>
      <c r="F1936" s="667"/>
      <c r="G1936" s="821"/>
      <c r="H1936" s="563"/>
    </row>
    <row r="1937" spans="2:12" ht="46.8">
      <c r="B1937" s="103">
        <f>B1933+1</f>
        <v>5</v>
      </c>
      <c r="C1937" s="279" t="s">
        <v>1215</v>
      </c>
      <c r="D1937" s="279" t="s">
        <v>22</v>
      </c>
      <c r="E1937" s="279">
        <v>19</v>
      </c>
      <c r="F1937" s="667"/>
      <c r="G1937" s="821">
        <f t="shared" si="33"/>
        <v>0</v>
      </c>
      <c r="H1937" s="651" t="s">
        <v>1620</v>
      </c>
    </row>
    <row r="1938" spans="2:12">
      <c r="B1938" s="103"/>
      <c r="C1938" s="279"/>
      <c r="D1938" s="279"/>
      <c r="E1938" s="279"/>
      <c r="F1938" s="667"/>
      <c r="G1938" s="821"/>
      <c r="H1938" s="563"/>
    </row>
    <row r="1939" spans="2:12" ht="70.2">
      <c r="B1939" s="103">
        <f>B1937+1</f>
        <v>6</v>
      </c>
      <c r="C1939" s="279" t="s">
        <v>1335</v>
      </c>
      <c r="D1939" s="279" t="s">
        <v>22</v>
      </c>
      <c r="E1939" s="279">
        <v>16</v>
      </c>
      <c r="F1939" s="667"/>
      <c r="G1939" s="821">
        <f t="shared" ref="G1939" si="34">(E1939*F1939)</f>
        <v>0</v>
      </c>
      <c r="H1939" s="651" t="s">
        <v>1620</v>
      </c>
    </row>
    <row r="1940" spans="2:12">
      <c r="B1940" s="103"/>
      <c r="C1940" s="279"/>
      <c r="D1940" s="279"/>
      <c r="E1940" s="279"/>
      <c r="F1940" s="667"/>
      <c r="G1940" s="821"/>
      <c r="H1940" s="563"/>
      <c r="L1940" s="298"/>
    </row>
    <row r="1941" spans="2:12" ht="46.8">
      <c r="B1941" s="103">
        <f>B1939+1</f>
        <v>7</v>
      </c>
      <c r="C1941" s="279" t="s">
        <v>1216</v>
      </c>
      <c r="D1941" s="279" t="s">
        <v>22</v>
      </c>
      <c r="E1941" s="279">
        <v>16</v>
      </c>
      <c r="F1941" s="667"/>
      <c r="G1941" s="821">
        <f t="shared" ref="G1941" si="35">(E1941*F1941)</f>
        <v>0</v>
      </c>
      <c r="H1941" s="651" t="s">
        <v>1620</v>
      </c>
    </row>
    <row r="1942" spans="2:12">
      <c r="B1942" s="103"/>
      <c r="C1942" s="279"/>
      <c r="D1942" s="279"/>
      <c r="E1942" s="279"/>
      <c r="F1942" s="667"/>
      <c r="G1942" s="821"/>
      <c r="H1942" s="563"/>
    </row>
    <row r="1943" spans="2:12" ht="46.8">
      <c r="B1943" s="103">
        <f>B1941+1</f>
        <v>8</v>
      </c>
      <c r="C1943" s="279" t="s">
        <v>1217</v>
      </c>
      <c r="D1943" s="279" t="s">
        <v>22</v>
      </c>
      <c r="E1943" s="279">
        <v>19</v>
      </c>
      <c r="F1943" s="667"/>
      <c r="G1943" s="821">
        <f t="shared" ref="G1943" si="36">(E1943*F1943)</f>
        <v>0</v>
      </c>
      <c r="H1943" s="651" t="s">
        <v>1620</v>
      </c>
    </row>
    <row r="1944" spans="2:12">
      <c r="B1944" s="103"/>
      <c r="C1944" s="279"/>
      <c r="D1944" s="279"/>
      <c r="E1944" s="279"/>
      <c r="F1944" s="667"/>
      <c r="G1944" s="821"/>
      <c r="H1944" s="563"/>
    </row>
    <row r="1945" spans="2:12" ht="70.2">
      <c r="B1945" s="103">
        <f>B1943+1</f>
        <v>9</v>
      </c>
      <c r="C1945" s="279" t="s">
        <v>1218</v>
      </c>
      <c r="D1945" s="279" t="s">
        <v>22</v>
      </c>
      <c r="E1945" s="279">
        <v>9</v>
      </c>
      <c r="F1945" s="667"/>
      <c r="G1945" s="821">
        <f t="shared" ref="G1945" si="37">(E1945*F1945)</f>
        <v>0</v>
      </c>
      <c r="H1945" s="651" t="s">
        <v>1620</v>
      </c>
    </row>
    <row r="1946" spans="2:12">
      <c r="B1946" s="103"/>
      <c r="C1946" s="279"/>
      <c r="D1946" s="279"/>
      <c r="E1946" s="279"/>
      <c r="F1946" s="667"/>
      <c r="G1946" s="821"/>
      <c r="H1946" s="563"/>
    </row>
    <row r="1947" spans="2:12" ht="70.2">
      <c r="B1947" s="103">
        <f>B1945+1</f>
        <v>10</v>
      </c>
      <c r="C1947" s="279" t="s">
        <v>1219</v>
      </c>
      <c r="D1947" s="279" t="s">
        <v>22</v>
      </c>
      <c r="E1947" s="279">
        <v>6</v>
      </c>
      <c r="F1947" s="667"/>
      <c r="G1947" s="821">
        <f t="shared" ref="G1947" si="38">(E1947*F1947)</f>
        <v>0</v>
      </c>
      <c r="H1947" s="651" t="s">
        <v>1620</v>
      </c>
    </row>
    <row r="1948" spans="2:12">
      <c r="B1948" s="103"/>
      <c r="C1948" s="279"/>
      <c r="D1948" s="279"/>
      <c r="E1948" s="279"/>
      <c r="F1948" s="667"/>
      <c r="G1948" s="821"/>
      <c r="H1948" s="563"/>
    </row>
    <row r="1949" spans="2:12" ht="70.2">
      <c r="B1949" s="103">
        <f>B1947+1</f>
        <v>11</v>
      </c>
      <c r="C1949" s="279" t="s">
        <v>1220</v>
      </c>
      <c r="D1949" s="279" t="s">
        <v>22</v>
      </c>
      <c r="E1949" s="279">
        <v>3</v>
      </c>
      <c r="F1949" s="667"/>
      <c r="G1949" s="821">
        <f t="shared" ref="G1949" si="39">(E1949*F1949)</f>
        <v>0</v>
      </c>
      <c r="H1949" s="651" t="s">
        <v>1620</v>
      </c>
    </row>
    <row r="1950" spans="2:12">
      <c r="B1950" s="103"/>
      <c r="C1950" s="279"/>
      <c r="D1950" s="279"/>
      <c r="E1950" s="279"/>
      <c r="F1950" s="667"/>
      <c r="G1950" s="821"/>
      <c r="H1950" s="563"/>
    </row>
    <row r="1951" spans="2:12" ht="70.2">
      <c r="B1951" s="103">
        <f>B1949+1</f>
        <v>12</v>
      </c>
      <c r="C1951" s="279" t="s">
        <v>1221</v>
      </c>
      <c r="D1951" s="279" t="s">
        <v>22</v>
      </c>
      <c r="E1951" s="279">
        <v>3</v>
      </c>
      <c r="F1951" s="667"/>
      <c r="G1951" s="821">
        <f t="shared" ref="G1951" si="40">(E1951*F1951)</f>
        <v>0</v>
      </c>
      <c r="H1951" s="651" t="s">
        <v>1620</v>
      </c>
    </row>
    <row r="1952" spans="2:12">
      <c r="B1952" s="103"/>
      <c r="C1952" s="279"/>
      <c r="D1952" s="279"/>
      <c r="E1952" s="279"/>
      <c r="F1952" s="667"/>
      <c r="G1952" s="821"/>
      <c r="H1952" s="563"/>
    </row>
    <row r="1953" spans="2:12" ht="70.2">
      <c r="B1953" s="103">
        <f>B1951+1</f>
        <v>13</v>
      </c>
      <c r="C1953" s="279" t="s">
        <v>1222</v>
      </c>
      <c r="D1953" s="279" t="s">
        <v>22</v>
      </c>
      <c r="E1953" s="279">
        <v>3</v>
      </c>
      <c r="F1953" s="667"/>
      <c r="G1953" s="821">
        <f t="shared" ref="G1953" si="41">(E1953*F1953)</f>
        <v>0</v>
      </c>
      <c r="H1953" s="651" t="s">
        <v>1620</v>
      </c>
      <c r="L1953" s="298"/>
    </row>
    <row r="1954" spans="2:12">
      <c r="B1954" s="103"/>
      <c r="C1954" s="279"/>
      <c r="D1954" s="279"/>
      <c r="E1954" s="279"/>
      <c r="F1954" s="667"/>
      <c r="G1954" s="821"/>
      <c r="H1954" s="563"/>
    </row>
    <row r="1955" spans="2:12" ht="46.8">
      <c r="B1955" s="103">
        <f>B1953+1</f>
        <v>14</v>
      </c>
      <c r="C1955" s="279" t="s">
        <v>1223</v>
      </c>
      <c r="D1955" s="279" t="s">
        <v>22</v>
      </c>
      <c r="E1955" s="279">
        <v>10</v>
      </c>
      <c r="F1955" s="667"/>
      <c r="G1955" s="821">
        <f t="shared" ref="G1955" si="42">(E1955*F1955)</f>
        <v>0</v>
      </c>
      <c r="H1955" s="651" t="s">
        <v>1620</v>
      </c>
    </row>
    <row r="1956" spans="2:12">
      <c r="B1956" s="103"/>
      <c r="C1956" s="279"/>
      <c r="D1956" s="279"/>
      <c r="E1956" s="279"/>
      <c r="F1956" s="667"/>
      <c r="G1956" s="821"/>
      <c r="H1956" s="563"/>
    </row>
    <row r="1957" spans="2:12" ht="46.8">
      <c r="B1957" s="103">
        <f>B1955+1</f>
        <v>15</v>
      </c>
      <c r="C1957" s="279" t="s">
        <v>1224</v>
      </c>
      <c r="D1957" s="279" t="s">
        <v>22</v>
      </c>
      <c r="E1957" s="279">
        <v>22</v>
      </c>
      <c r="F1957" s="667"/>
      <c r="G1957" s="821">
        <f t="shared" ref="G1957" si="43">(E1957*F1957)</f>
        <v>0</v>
      </c>
      <c r="H1957" s="651" t="s">
        <v>1620</v>
      </c>
    </row>
    <row r="1958" spans="2:12">
      <c r="B1958" s="103"/>
      <c r="C1958" s="279"/>
      <c r="D1958" s="279"/>
      <c r="E1958" s="279"/>
      <c r="F1958" s="667"/>
      <c r="G1958" s="821"/>
      <c r="H1958" s="563"/>
    </row>
    <row r="1959" spans="2:12" ht="46.8">
      <c r="B1959" s="103">
        <f>B1957+1</f>
        <v>16</v>
      </c>
      <c r="C1959" s="279" t="s">
        <v>1225</v>
      </c>
      <c r="D1959" s="279" t="s">
        <v>22</v>
      </c>
      <c r="E1959" s="279">
        <v>6</v>
      </c>
      <c r="F1959" s="667"/>
      <c r="G1959" s="821">
        <f t="shared" ref="G1959" si="44">(E1959*F1959)</f>
        <v>0</v>
      </c>
      <c r="H1959" s="651" t="s">
        <v>1620</v>
      </c>
    </row>
    <row r="1960" spans="2:12">
      <c r="B1960" s="103"/>
      <c r="C1960" s="279"/>
      <c r="D1960" s="279"/>
      <c r="E1960" s="279"/>
      <c r="F1960" s="667"/>
      <c r="G1960" s="821"/>
      <c r="H1960" s="563"/>
    </row>
    <row r="1961" spans="2:12">
      <c r="B1961" s="103">
        <f>B1959+1</f>
        <v>17</v>
      </c>
      <c r="C1961" s="279" t="s">
        <v>1226</v>
      </c>
      <c r="D1961" s="279" t="s">
        <v>22</v>
      </c>
      <c r="E1961" s="279">
        <v>3</v>
      </c>
      <c r="F1961" s="667"/>
      <c r="G1961" s="821">
        <f t="shared" ref="G1961" si="45">(E1961*F1961)</f>
        <v>0</v>
      </c>
      <c r="H1961" s="651" t="s">
        <v>1620</v>
      </c>
    </row>
    <row r="1962" spans="2:12">
      <c r="B1962" s="103"/>
      <c r="C1962" s="279"/>
      <c r="D1962" s="279"/>
      <c r="E1962" s="279"/>
      <c r="F1962" s="667"/>
      <c r="G1962" s="821"/>
      <c r="H1962" s="563"/>
    </row>
    <row r="1963" spans="2:12">
      <c r="B1963" s="103">
        <f>B1961+1</f>
        <v>18</v>
      </c>
      <c r="C1963" s="279" t="s">
        <v>1227</v>
      </c>
      <c r="D1963" s="279" t="s">
        <v>22</v>
      </c>
      <c r="E1963" s="279">
        <v>3</v>
      </c>
      <c r="F1963" s="667"/>
      <c r="G1963" s="821">
        <f t="shared" ref="G1963" si="46">(E1963*F1963)</f>
        <v>0</v>
      </c>
      <c r="H1963" s="651" t="s">
        <v>1620</v>
      </c>
    </row>
    <row r="1964" spans="2:12">
      <c r="B1964" s="103"/>
      <c r="C1964" s="279"/>
      <c r="D1964" s="279"/>
      <c r="E1964" s="279"/>
      <c r="F1964" s="667"/>
      <c r="G1964" s="821"/>
      <c r="H1964" s="563"/>
    </row>
    <row r="1965" spans="2:12" ht="46.8">
      <c r="B1965" s="103">
        <f>B1963+1</f>
        <v>19</v>
      </c>
      <c r="C1965" s="279" t="s">
        <v>1228</v>
      </c>
      <c r="D1965" s="279" t="s">
        <v>22</v>
      </c>
      <c r="E1965" s="279">
        <v>6</v>
      </c>
      <c r="F1965" s="667"/>
      <c r="G1965" s="821">
        <f t="shared" ref="G1965" si="47">(E1965*F1965)</f>
        <v>0</v>
      </c>
      <c r="H1965" s="651" t="s">
        <v>1620</v>
      </c>
    </row>
    <row r="1966" spans="2:12">
      <c r="B1966" s="103"/>
      <c r="C1966" s="279"/>
      <c r="D1966" s="279"/>
      <c r="E1966" s="279"/>
      <c r="F1966" s="667"/>
      <c r="G1966" s="821"/>
      <c r="H1966" s="563"/>
    </row>
    <row r="1967" spans="2:12" ht="46.8">
      <c r="B1967" s="103">
        <f>B1965+1</f>
        <v>20</v>
      </c>
      <c r="C1967" s="279" t="s">
        <v>1229</v>
      </c>
      <c r="D1967" s="279" t="s">
        <v>22</v>
      </c>
      <c r="E1967" s="279">
        <v>3</v>
      </c>
      <c r="F1967" s="667"/>
      <c r="G1967" s="821">
        <f t="shared" ref="G1967" si="48">(E1967*F1967)</f>
        <v>0</v>
      </c>
      <c r="H1967" s="651" t="s">
        <v>138</v>
      </c>
    </row>
    <row r="1968" spans="2:12">
      <c r="B1968" s="103"/>
      <c r="C1968" s="279"/>
      <c r="D1968" s="279"/>
      <c r="E1968" s="279"/>
      <c r="F1968" s="667"/>
      <c r="G1968" s="821"/>
      <c r="H1968" s="563"/>
    </row>
    <row r="1969" spans="2:9">
      <c r="B1969" s="103">
        <f>B1967+1</f>
        <v>21</v>
      </c>
      <c r="C1969" s="279" t="s">
        <v>1230</v>
      </c>
      <c r="D1969" s="279" t="s">
        <v>22</v>
      </c>
      <c r="E1969" s="279">
        <v>3</v>
      </c>
      <c r="F1969" s="667"/>
      <c r="G1969" s="821">
        <f t="shared" ref="G1969" si="49">(E1969*F1969)</f>
        <v>0</v>
      </c>
      <c r="H1969" s="651" t="s">
        <v>1620</v>
      </c>
    </row>
    <row r="1970" spans="2:9">
      <c r="B1970" s="103"/>
      <c r="C1970" s="279"/>
      <c r="D1970" s="279"/>
      <c r="E1970" s="279"/>
      <c r="F1970" s="667"/>
      <c r="G1970" s="821"/>
      <c r="H1970" s="563"/>
    </row>
    <row r="1971" spans="2:9" ht="46.8">
      <c r="B1971" s="103">
        <f>B1969+1</f>
        <v>22</v>
      </c>
      <c r="C1971" s="279" t="s">
        <v>1231</v>
      </c>
      <c r="D1971" s="279" t="s">
        <v>22</v>
      </c>
      <c r="E1971" s="279">
        <v>13</v>
      </c>
      <c r="F1971" s="667"/>
      <c r="G1971" s="821">
        <f t="shared" ref="G1971" si="50">(E1971*F1971)</f>
        <v>0</v>
      </c>
      <c r="H1971" s="651" t="s">
        <v>1620</v>
      </c>
    </row>
    <row r="1972" spans="2:9">
      <c r="B1972" s="103"/>
      <c r="C1972" s="279"/>
      <c r="D1972" s="279"/>
      <c r="E1972" s="279"/>
      <c r="F1972" s="667"/>
      <c r="G1972" s="821"/>
      <c r="H1972" s="563"/>
    </row>
    <row r="1973" spans="2:9">
      <c r="B1973" s="103"/>
      <c r="C1973" s="734" t="s">
        <v>363</v>
      </c>
      <c r="D1973" s="279"/>
      <c r="E1973" s="279"/>
      <c r="F1973" s="667"/>
      <c r="G1973" s="821"/>
      <c r="H1973" s="563"/>
    </row>
    <row r="1974" spans="2:9">
      <c r="B1974" s="103"/>
      <c r="C1974" s="734" t="s">
        <v>67</v>
      </c>
      <c r="D1974" s="279"/>
      <c r="E1974" s="279"/>
      <c r="F1974" s="667"/>
      <c r="G1974" s="821"/>
      <c r="H1974" s="563"/>
    </row>
    <row r="1975" spans="2:9" s="285" customFormat="1">
      <c r="B1975" s="57"/>
      <c r="C1975" s="734" t="s">
        <v>1560</v>
      </c>
      <c r="D1975" s="282"/>
      <c r="E1975" s="282"/>
      <c r="F1975" s="674"/>
      <c r="G1975" s="828">
        <f>SUM(G1925:G1974)</f>
        <v>0</v>
      </c>
      <c r="H1975" s="595"/>
    </row>
    <row r="1976" spans="2:9">
      <c r="B1976" s="103"/>
      <c r="C1976" s="734"/>
      <c r="D1976" s="279"/>
      <c r="E1976" s="279"/>
      <c r="F1976" s="667"/>
      <c r="G1976" s="821"/>
      <c r="H1976" s="563"/>
    </row>
    <row r="1977" spans="2:9" s="277" customFormat="1">
      <c r="B1977" s="272"/>
      <c r="C1977" s="741"/>
      <c r="D1977" s="289"/>
      <c r="E1977" s="289"/>
      <c r="F1977" s="675"/>
      <c r="G1977" s="830"/>
      <c r="H1977" s="597"/>
      <c r="I1977" s="230"/>
    </row>
    <row r="1978" spans="2:9">
      <c r="B1978" s="103"/>
      <c r="C1978" s="279"/>
      <c r="D1978" s="279"/>
      <c r="E1978" s="279"/>
      <c r="F1978" s="667"/>
      <c r="G1978" s="821"/>
      <c r="H1978" s="563"/>
    </row>
    <row r="1979" spans="2:9">
      <c r="B1979" s="103"/>
      <c r="C1979" s="734" t="s">
        <v>1559</v>
      </c>
      <c r="D1979" s="279"/>
      <c r="E1979" s="279"/>
      <c r="F1979" s="667"/>
      <c r="G1979" s="821"/>
      <c r="H1979" s="563"/>
    </row>
    <row r="1980" spans="2:9">
      <c r="B1980" s="103"/>
      <c r="C1980" s="279"/>
      <c r="D1980" s="279"/>
      <c r="E1980" s="279"/>
      <c r="F1980" s="667"/>
      <c r="G1980" s="821"/>
      <c r="H1980" s="563"/>
    </row>
    <row r="1981" spans="2:9">
      <c r="B1981" s="103"/>
      <c r="C1981" s="734" t="s">
        <v>376</v>
      </c>
      <c r="D1981" s="279"/>
      <c r="E1981" s="279"/>
      <c r="F1981" s="667"/>
      <c r="G1981" s="821"/>
      <c r="H1981" s="563"/>
    </row>
    <row r="1982" spans="2:9">
      <c r="B1982" s="103"/>
      <c r="C1982" s="734"/>
      <c r="D1982" s="279"/>
      <c r="E1982" s="279"/>
      <c r="F1982" s="667"/>
      <c r="G1982" s="821"/>
      <c r="H1982" s="563"/>
    </row>
    <row r="1983" spans="2:9">
      <c r="B1983" s="103"/>
      <c r="C1983" s="734" t="s">
        <v>70</v>
      </c>
      <c r="D1983" s="279"/>
      <c r="E1983" s="279"/>
      <c r="F1983" s="667"/>
      <c r="G1983" s="821"/>
      <c r="H1983" s="563"/>
    </row>
    <row r="1984" spans="2:9">
      <c r="B1984" s="103"/>
      <c r="C1984" s="279"/>
      <c r="D1984" s="279"/>
      <c r="E1984" s="279"/>
      <c r="F1984" s="667"/>
      <c r="G1984" s="821"/>
      <c r="H1984" s="563"/>
    </row>
    <row r="1985" spans="2:8">
      <c r="B1985" s="103"/>
      <c r="C1985" s="62" t="s">
        <v>1444</v>
      </c>
      <c r="D1985" s="279"/>
      <c r="E1985" s="279"/>
      <c r="F1985" s="667"/>
      <c r="G1985" s="821"/>
      <c r="H1985" s="563"/>
    </row>
    <row r="1986" spans="2:8">
      <c r="B1986" s="103"/>
      <c r="C1986" s="62" t="s">
        <v>1457</v>
      </c>
      <c r="D1986" s="279"/>
      <c r="E1986" s="279"/>
      <c r="F1986" s="667"/>
      <c r="G1986" s="821"/>
      <c r="H1986" s="563"/>
    </row>
    <row r="1987" spans="2:8">
      <c r="B1987" s="103"/>
      <c r="C1987" s="279"/>
      <c r="D1987" s="279"/>
      <c r="E1987" s="279"/>
      <c r="F1987" s="667"/>
      <c r="G1987" s="821"/>
      <c r="H1987" s="563"/>
    </row>
    <row r="1988" spans="2:8">
      <c r="B1988" s="103"/>
      <c r="C1988" s="279" t="s">
        <v>396</v>
      </c>
      <c r="D1988" s="279"/>
      <c r="E1988" s="279"/>
      <c r="F1988" s="667"/>
      <c r="G1988" s="821"/>
      <c r="H1988" s="563"/>
    </row>
    <row r="1989" spans="2:8">
      <c r="B1989" s="103"/>
      <c r="C1989" s="279"/>
      <c r="D1989" s="279"/>
      <c r="E1989" s="279"/>
      <c r="F1989" s="667"/>
      <c r="G1989" s="821"/>
      <c r="H1989" s="563"/>
    </row>
    <row r="1990" spans="2:8" ht="70.2">
      <c r="B1990" s="103"/>
      <c r="C1990" s="279" t="s">
        <v>397</v>
      </c>
      <c r="D1990" s="279"/>
      <c r="E1990" s="279"/>
      <c r="F1990" s="667"/>
      <c r="G1990" s="821"/>
      <c r="H1990" s="563"/>
    </row>
    <row r="1991" spans="2:8">
      <c r="B1991" s="103"/>
      <c r="C1991" s="279"/>
      <c r="D1991" s="279"/>
      <c r="E1991" s="279"/>
      <c r="F1991" s="667"/>
      <c r="G1991" s="821"/>
      <c r="H1991" s="563"/>
    </row>
    <row r="1992" spans="2:8">
      <c r="B1992" s="103">
        <v>1</v>
      </c>
      <c r="C1992" s="279" t="s">
        <v>398</v>
      </c>
      <c r="D1992" s="279" t="s">
        <v>22</v>
      </c>
      <c r="E1992" s="279">
        <v>19</v>
      </c>
      <c r="F1992" s="667"/>
      <c r="G1992" s="821">
        <f>(E1992*F1992)</f>
        <v>0</v>
      </c>
      <c r="H1992" s="563"/>
    </row>
    <row r="1993" spans="2:8">
      <c r="B1993" s="103"/>
      <c r="C1993" s="279"/>
      <c r="D1993" s="279"/>
      <c r="E1993" s="279"/>
      <c r="F1993" s="667"/>
      <c r="G1993" s="821"/>
      <c r="H1993" s="563"/>
    </row>
    <row r="1994" spans="2:8">
      <c r="B1994" s="103"/>
      <c r="C1994" s="734" t="s">
        <v>376</v>
      </c>
      <c r="D1994" s="279"/>
      <c r="E1994" s="279"/>
      <c r="F1994" s="667"/>
      <c r="G1994" s="821"/>
      <c r="H1994" s="563"/>
    </row>
    <row r="1995" spans="2:8">
      <c r="B1995" s="103"/>
      <c r="C1995" s="734" t="s">
        <v>70</v>
      </c>
      <c r="D1995" s="279"/>
      <c r="E1995" s="279"/>
      <c r="F1995" s="667"/>
      <c r="G1995" s="821"/>
      <c r="H1995" s="563"/>
    </row>
    <row r="1996" spans="2:8">
      <c r="B1996" s="103"/>
      <c r="C1996" s="734" t="s">
        <v>1560</v>
      </c>
      <c r="D1996" s="282"/>
      <c r="E1996" s="282"/>
      <c r="F1996" s="674"/>
      <c r="G1996" s="828">
        <f>SUM(G1992:G1995)</f>
        <v>0</v>
      </c>
      <c r="H1996" s="595"/>
    </row>
    <row r="1997" spans="2:8">
      <c r="B1997" s="103"/>
      <c r="C1997" s="279"/>
      <c r="D1997" s="279"/>
      <c r="E1997" s="279"/>
      <c r="F1997" s="667"/>
      <c r="G1997" s="821"/>
      <c r="H1997" s="563"/>
    </row>
    <row r="1998" spans="2:8">
      <c r="B1998" s="272"/>
      <c r="C1998" s="741"/>
      <c r="D1998" s="289"/>
      <c r="E1998" s="289"/>
      <c r="F1998" s="675"/>
      <c r="G1998" s="830"/>
      <c r="H1998" s="597"/>
    </row>
    <row r="1999" spans="2:8">
      <c r="B1999" s="103"/>
      <c r="C1999" s="279"/>
      <c r="D1999" s="279"/>
      <c r="E1999" s="279"/>
      <c r="F1999" s="667"/>
      <c r="G1999" s="821"/>
      <c r="H1999" s="563"/>
    </row>
    <row r="2000" spans="2:8">
      <c r="B2000" s="103"/>
      <c r="C2000" s="734" t="s">
        <v>1559</v>
      </c>
      <c r="D2000" s="279"/>
      <c r="E2000" s="279"/>
      <c r="F2000" s="667"/>
      <c r="G2000" s="821"/>
      <c r="H2000" s="563"/>
    </row>
    <row r="2001" spans="2:8">
      <c r="B2001" s="103"/>
      <c r="C2001" s="279"/>
      <c r="D2001" s="279"/>
      <c r="E2001" s="279"/>
      <c r="F2001" s="667"/>
      <c r="G2001" s="821"/>
      <c r="H2001" s="563"/>
    </row>
    <row r="2002" spans="2:8">
      <c r="B2002" s="103"/>
      <c r="C2002" s="734" t="s">
        <v>395</v>
      </c>
      <c r="D2002" s="279"/>
      <c r="E2002" s="279"/>
      <c r="F2002" s="667"/>
      <c r="G2002" s="821"/>
      <c r="H2002" s="563"/>
    </row>
    <row r="2003" spans="2:8">
      <c r="B2003" s="103"/>
      <c r="C2003" s="734"/>
      <c r="D2003" s="279"/>
      <c r="E2003" s="279"/>
      <c r="F2003" s="667"/>
      <c r="G2003" s="821"/>
      <c r="H2003" s="563"/>
    </row>
    <row r="2004" spans="2:8">
      <c r="B2004" s="103"/>
      <c r="C2004" s="734" t="s">
        <v>71</v>
      </c>
      <c r="D2004" s="279"/>
      <c r="E2004" s="279"/>
      <c r="F2004" s="667"/>
      <c r="G2004" s="821"/>
      <c r="H2004" s="563"/>
    </row>
    <row r="2005" spans="2:8">
      <c r="B2005" s="103"/>
      <c r="C2005" s="279"/>
      <c r="D2005" s="279"/>
      <c r="E2005" s="279"/>
      <c r="F2005" s="667"/>
      <c r="G2005" s="821"/>
      <c r="H2005" s="563"/>
    </row>
    <row r="2006" spans="2:8">
      <c r="B2006" s="103"/>
      <c r="C2006" s="62" t="s">
        <v>1444</v>
      </c>
      <c r="D2006" s="279"/>
      <c r="E2006" s="279"/>
      <c r="F2006" s="667"/>
      <c r="G2006" s="821"/>
      <c r="H2006" s="563"/>
    </row>
    <row r="2007" spans="2:8">
      <c r="B2007" s="103"/>
      <c r="C2007" s="62" t="s">
        <v>1457</v>
      </c>
      <c r="D2007" s="279"/>
      <c r="E2007" s="279"/>
      <c r="F2007" s="667"/>
      <c r="G2007" s="821"/>
      <c r="H2007" s="563"/>
    </row>
    <row r="2008" spans="2:8">
      <c r="B2008" s="103"/>
      <c r="C2008" s="279"/>
      <c r="D2008" s="279"/>
      <c r="E2008" s="279"/>
      <c r="F2008" s="667"/>
      <c r="G2008" s="821"/>
      <c r="H2008" s="563"/>
    </row>
    <row r="2009" spans="2:8">
      <c r="B2009" s="103"/>
      <c r="C2009" s="279" t="s">
        <v>72</v>
      </c>
      <c r="D2009" s="279"/>
      <c r="E2009" s="279"/>
      <c r="F2009" s="667"/>
      <c r="G2009" s="821"/>
      <c r="H2009" s="563"/>
    </row>
    <row r="2010" spans="2:8">
      <c r="B2010" s="103"/>
      <c r="C2010" s="279"/>
      <c r="D2010" s="279"/>
      <c r="E2010" s="279"/>
      <c r="F2010" s="667"/>
      <c r="G2010" s="821"/>
      <c r="H2010" s="563"/>
    </row>
    <row r="2011" spans="2:8">
      <c r="B2011" s="103"/>
      <c r="C2011" s="279" t="s">
        <v>73</v>
      </c>
      <c r="D2011" s="279"/>
      <c r="E2011" s="279"/>
      <c r="F2011" s="667"/>
      <c r="G2011" s="821"/>
      <c r="H2011" s="563"/>
    </row>
    <row r="2012" spans="2:8">
      <c r="B2012" s="103"/>
      <c r="C2012" s="279"/>
      <c r="D2012" s="279"/>
      <c r="E2012" s="279"/>
      <c r="F2012" s="667"/>
      <c r="G2012" s="821"/>
      <c r="H2012" s="563"/>
    </row>
    <row r="2013" spans="2:8" ht="46.8">
      <c r="B2013" s="103"/>
      <c r="C2013" s="279" t="s">
        <v>400</v>
      </c>
      <c r="D2013" s="279"/>
      <c r="E2013" s="279"/>
      <c r="F2013" s="667"/>
      <c r="G2013" s="821"/>
      <c r="H2013" s="563"/>
    </row>
    <row r="2014" spans="2:8">
      <c r="B2014" s="103"/>
      <c r="C2014" s="279"/>
      <c r="D2014" s="279"/>
      <c r="E2014" s="279"/>
      <c r="F2014" s="667"/>
      <c r="G2014" s="821"/>
      <c r="H2014" s="563"/>
    </row>
    <row r="2015" spans="2:8">
      <c r="B2015" s="103"/>
      <c r="C2015" s="279" t="s">
        <v>401</v>
      </c>
      <c r="D2015" s="279" t="s">
        <v>15</v>
      </c>
      <c r="E2015" s="279">
        <v>4177</v>
      </c>
      <c r="F2015" s="667"/>
      <c r="G2015" s="821">
        <f t="shared" ref="G2015:G2053" si="51">(E2015*F2015)</f>
        <v>0</v>
      </c>
      <c r="H2015" s="563"/>
    </row>
    <row r="2016" spans="2:8">
      <c r="B2016" s="103"/>
      <c r="C2016" s="279"/>
      <c r="D2016" s="279"/>
      <c r="E2016" s="279"/>
      <c r="F2016" s="667"/>
      <c r="G2016" s="821"/>
      <c r="H2016" s="563"/>
    </row>
    <row r="2017" spans="2:8">
      <c r="B2017" s="103"/>
      <c r="C2017" s="279" t="s">
        <v>402</v>
      </c>
      <c r="D2017" s="279" t="s">
        <v>15</v>
      </c>
      <c r="E2017" s="279">
        <v>1063</v>
      </c>
      <c r="F2017" s="667"/>
      <c r="G2017" s="821">
        <f t="shared" si="51"/>
        <v>0</v>
      </c>
      <c r="H2017" s="563"/>
    </row>
    <row r="2018" spans="2:8">
      <c r="B2018" s="103"/>
      <c r="C2018" s="279"/>
      <c r="D2018" s="279"/>
      <c r="E2018" s="279"/>
      <c r="F2018" s="667"/>
      <c r="G2018" s="821"/>
      <c r="H2018" s="563"/>
    </row>
    <row r="2019" spans="2:8" ht="46.8">
      <c r="B2019" s="103"/>
      <c r="C2019" s="279" t="s">
        <v>403</v>
      </c>
      <c r="D2019" s="279"/>
      <c r="E2019" s="279"/>
      <c r="F2019" s="667"/>
      <c r="G2019" s="821"/>
      <c r="H2019" s="563"/>
    </row>
    <row r="2020" spans="2:8">
      <c r="B2020" s="103"/>
      <c r="C2020" s="279"/>
      <c r="D2020" s="279"/>
      <c r="E2020" s="279"/>
      <c r="F2020" s="667"/>
      <c r="G2020" s="821"/>
      <c r="H2020" s="563"/>
    </row>
    <row r="2021" spans="2:8">
      <c r="B2021" s="103"/>
      <c r="C2021" s="279" t="s">
        <v>404</v>
      </c>
      <c r="D2021" s="279" t="s">
        <v>15</v>
      </c>
      <c r="E2021" s="279">
        <v>131</v>
      </c>
      <c r="F2021" s="667"/>
      <c r="G2021" s="821">
        <f t="shared" si="51"/>
        <v>0</v>
      </c>
      <c r="H2021" s="563"/>
    </row>
    <row r="2022" spans="2:8">
      <c r="B2022" s="103"/>
      <c r="C2022" s="279"/>
      <c r="D2022" s="279"/>
      <c r="E2022" s="279"/>
      <c r="F2022" s="667"/>
      <c r="G2022" s="821"/>
      <c r="H2022" s="563"/>
    </row>
    <row r="2023" spans="2:8">
      <c r="B2023" s="103"/>
      <c r="C2023" s="279" t="s">
        <v>405</v>
      </c>
      <c r="D2023" s="279" t="s">
        <v>15</v>
      </c>
      <c r="E2023" s="279">
        <v>239</v>
      </c>
      <c r="F2023" s="667"/>
      <c r="G2023" s="821">
        <f t="shared" si="51"/>
        <v>0</v>
      </c>
      <c r="H2023" s="563"/>
    </row>
    <row r="2024" spans="2:8">
      <c r="B2024" s="103"/>
      <c r="C2024" s="279"/>
      <c r="D2024" s="279"/>
      <c r="E2024" s="279"/>
      <c r="F2024" s="667"/>
      <c r="G2024" s="821"/>
      <c r="H2024" s="563"/>
    </row>
    <row r="2025" spans="2:8">
      <c r="B2025" s="103"/>
      <c r="C2025" s="279" t="s">
        <v>406</v>
      </c>
      <c r="D2025" s="279"/>
      <c r="E2025" s="279"/>
      <c r="F2025" s="667"/>
      <c r="G2025" s="821"/>
      <c r="H2025" s="563"/>
    </row>
    <row r="2026" spans="2:8">
      <c r="B2026" s="103"/>
      <c r="C2026" s="279"/>
      <c r="D2026" s="279"/>
      <c r="E2026" s="279"/>
      <c r="F2026" s="667"/>
      <c r="G2026" s="821"/>
      <c r="H2026" s="563"/>
    </row>
    <row r="2027" spans="2:8" ht="46.8">
      <c r="B2027" s="103"/>
      <c r="C2027" s="279" t="s">
        <v>403</v>
      </c>
      <c r="D2027" s="279"/>
      <c r="E2027" s="279"/>
      <c r="F2027" s="667"/>
      <c r="G2027" s="821"/>
      <c r="H2027" s="563"/>
    </row>
    <row r="2028" spans="2:8">
      <c r="B2028" s="103"/>
      <c r="C2028" s="279"/>
      <c r="D2028" s="279"/>
      <c r="E2028" s="279"/>
      <c r="F2028" s="667"/>
      <c r="G2028" s="821"/>
      <c r="H2028" s="563"/>
    </row>
    <row r="2029" spans="2:8">
      <c r="B2029" s="103"/>
      <c r="C2029" s="279" t="s">
        <v>407</v>
      </c>
      <c r="D2029" s="279" t="s">
        <v>15</v>
      </c>
      <c r="E2029" s="279">
        <v>40</v>
      </c>
      <c r="F2029" s="667"/>
      <c r="G2029" s="821">
        <f t="shared" si="51"/>
        <v>0</v>
      </c>
      <c r="H2029" s="563"/>
    </row>
    <row r="2030" spans="2:8">
      <c r="B2030" s="103"/>
      <c r="C2030" s="279"/>
      <c r="D2030" s="279"/>
      <c r="E2030" s="279"/>
      <c r="F2030" s="667"/>
      <c r="G2030" s="821"/>
      <c r="H2030" s="563"/>
    </row>
    <row r="2031" spans="2:8">
      <c r="B2031" s="103"/>
      <c r="C2031" s="279" t="s">
        <v>408</v>
      </c>
      <c r="D2031" s="279"/>
      <c r="E2031" s="279"/>
      <c r="F2031" s="667"/>
      <c r="G2031" s="821"/>
      <c r="H2031" s="563"/>
    </row>
    <row r="2032" spans="2:8">
      <c r="B2032" s="103"/>
      <c r="C2032" s="279"/>
      <c r="D2032" s="279"/>
      <c r="E2032" s="279"/>
      <c r="F2032" s="667"/>
      <c r="G2032" s="821"/>
      <c r="H2032" s="563"/>
    </row>
    <row r="2033" spans="2:8" ht="46.8">
      <c r="B2033" s="103"/>
      <c r="C2033" s="279" t="s">
        <v>409</v>
      </c>
      <c r="D2033" s="279"/>
      <c r="E2033" s="279"/>
      <c r="F2033" s="667"/>
      <c r="G2033" s="821"/>
      <c r="H2033" s="563"/>
    </row>
    <row r="2034" spans="2:8">
      <c r="B2034" s="103"/>
      <c r="C2034" s="279"/>
      <c r="D2034" s="279"/>
      <c r="E2034" s="279"/>
      <c r="F2034" s="667"/>
      <c r="G2034" s="821"/>
      <c r="H2034" s="563"/>
    </row>
    <row r="2035" spans="2:8">
      <c r="B2035" s="103"/>
      <c r="C2035" s="279" t="s">
        <v>410</v>
      </c>
      <c r="D2035" s="279" t="s">
        <v>15</v>
      </c>
      <c r="E2035" s="279">
        <v>15</v>
      </c>
      <c r="F2035" s="667"/>
      <c r="G2035" s="821">
        <f t="shared" si="51"/>
        <v>0</v>
      </c>
      <c r="H2035" s="563"/>
    </row>
    <row r="2036" spans="2:8">
      <c r="B2036" s="103"/>
      <c r="C2036" s="279"/>
      <c r="D2036" s="279"/>
      <c r="E2036" s="279"/>
      <c r="F2036" s="667"/>
      <c r="G2036" s="821"/>
      <c r="H2036" s="563"/>
    </row>
    <row r="2037" spans="2:8">
      <c r="B2037" s="103"/>
      <c r="C2037" s="279" t="s">
        <v>74</v>
      </c>
      <c r="D2037" s="279"/>
      <c r="E2037" s="279"/>
      <c r="F2037" s="667"/>
      <c r="G2037" s="821"/>
      <c r="H2037" s="563"/>
    </row>
    <row r="2038" spans="2:8">
      <c r="B2038" s="103"/>
      <c r="C2038" s="279"/>
      <c r="D2038" s="279"/>
      <c r="E2038" s="279"/>
      <c r="F2038" s="667"/>
      <c r="G2038" s="821"/>
      <c r="H2038" s="563"/>
    </row>
    <row r="2039" spans="2:8" ht="70.2">
      <c r="B2039" s="103"/>
      <c r="C2039" s="279" t="s">
        <v>411</v>
      </c>
      <c r="D2039" s="279"/>
      <c r="E2039" s="279"/>
      <c r="F2039" s="667"/>
      <c r="G2039" s="821"/>
      <c r="H2039" s="563"/>
    </row>
    <row r="2040" spans="2:8">
      <c r="B2040" s="103"/>
      <c r="C2040" s="279"/>
      <c r="D2040" s="279"/>
      <c r="E2040" s="279"/>
      <c r="F2040" s="667"/>
      <c r="G2040" s="821"/>
      <c r="H2040" s="563"/>
    </row>
    <row r="2041" spans="2:8">
      <c r="B2041" s="103"/>
      <c r="C2041" s="279" t="s">
        <v>412</v>
      </c>
      <c r="D2041" s="279" t="s">
        <v>15</v>
      </c>
      <c r="E2041" s="279">
        <v>177</v>
      </c>
      <c r="F2041" s="667"/>
      <c r="G2041" s="821">
        <f t="shared" si="51"/>
        <v>0</v>
      </c>
      <c r="H2041" s="563"/>
    </row>
    <row r="2042" spans="2:8">
      <c r="B2042" s="103"/>
      <c r="C2042" s="279"/>
      <c r="D2042" s="279"/>
      <c r="E2042" s="279"/>
      <c r="F2042" s="667"/>
      <c r="G2042" s="821"/>
      <c r="H2042" s="563"/>
    </row>
    <row r="2043" spans="2:8">
      <c r="B2043" s="103"/>
      <c r="C2043" s="279" t="s">
        <v>75</v>
      </c>
      <c r="D2043" s="279"/>
      <c r="E2043" s="279"/>
      <c r="F2043" s="667"/>
      <c r="G2043" s="821"/>
      <c r="H2043" s="563"/>
    </row>
    <row r="2044" spans="2:8">
      <c r="B2044" s="103"/>
      <c r="C2044" s="279"/>
      <c r="D2044" s="279"/>
      <c r="E2044" s="279"/>
      <c r="F2044" s="667"/>
      <c r="G2044" s="821"/>
      <c r="H2044" s="563"/>
    </row>
    <row r="2045" spans="2:8" ht="70.2">
      <c r="B2045" s="103"/>
      <c r="C2045" s="279" t="s">
        <v>413</v>
      </c>
      <c r="D2045" s="279"/>
      <c r="E2045" s="279"/>
      <c r="F2045" s="667"/>
      <c r="G2045" s="821"/>
      <c r="H2045" s="563"/>
    </row>
    <row r="2046" spans="2:8">
      <c r="B2046" s="103"/>
      <c r="C2046" s="279"/>
      <c r="D2046" s="279"/>
      <c r="E2046" s="279"/>
      <c r="F2046" s="667"/>
      <c r="G2046" s="821"/>
      <c r="H2046" s="563"/>
    </row>
    <row r="2047" spans="2:8">
      <c r="B2047" s="103"/>
      <c r="C2047" s="279" t="s">
        <v>76</v>
      </c>
      <c r="D2047" s="279" t="s">
        <v>15</v>
      </c>
      <c r="E2047" s="279">
        <v>125</v>
      </c>
      <c r="F2047" s="667"/>
      <c r="G2047" s="821">
        <f t="shared" si="51"/>
        <v>0</v>
      </c>
      <c r="H2047" s="563"/>
    </row>
    <row r="2048" spans="2:8">
      <c r="B2048" s="103"/>
      <c r="C2048" s="279"/>
      <c r="D2048" s="279"/>
      <c r="E2048" s="279"/>
      <c r="F2048" s="667"/>
      <c r="G2048" s="821"/>
      <c r="H2048" s="563"/>
    </row>
    <row r="2049" spans="2:11" ht="70.2">
      <c r="B2049" s="103"/>
      <c r="C2049" s="279" t="s">
        <v>414</v>
      </c>
      <c r="D2049" s="279"/>
      <c r="E2049" s="279"/>
      <c r="F2049" s="667"/>
      <c r="G2049" s="821"/>
      <c r="H2049" s="563"/>
    </row>
    <row r="2050" spans="2:11">
      <c r="B2050" s="103"/>
      <c r="C2050" s="279"/>
      <c r="D2050" s="279"/>
      <c r="E2050" s="279"/>
      <c r="F2050" s="667"/>
      <c r="G2050" s="821"/>
      <c r="H2050" s="563"/>
    </row>
    <row r="2051" spans="2:11">
      <c r="B2051" s="103"/>
      <c r="C2051" s="279" t="s">
        <v>76</v>
      </c>
      <c r="D2051" s="279" t="s">
        <v>15</v>
      </c>
      <c r="E2051" s="279">
        <v>241</v>
      </c>
      <c r="F2051" s="667"/>
      <c r="G2051" s="821">
        <f t="shared" si="51"/>
        <v>0</v>
      </c>
      <c r="H2051" s="563"/>
    </row>
    <row r="2052" spans="2:11">
      <c r="B2052" s="103"/>
      <c r="C2052" s="279"/>
      <c r="D2052" s="279"/>
      <c r="E2052" s="279"/>
      <c r="F2052" s="667"/>
      <c r="G2052" s="821"/>
      <c r="H2052" s="563"/>
    </row>
    <row r="2053" spans="2:11">
      <c r="B2053" s="103"/>
      <c r="C2053" s="279" t="s">
        <v>415</v>
      </c>
      <c r="D2053" s="279" t="s">
        <v>32</v>
      </c>
      <c r="E2053" s="279">
        <v>1037</v>
      </c>
      <c r="F2053" s="667"/>
      <c r="G2053" s="821">
        <f t="shared" si="51"/>
        <v>0</v>
      </c>
      <c r="H2053" s="563"/>
    </row>
    <row r="2054" spans="2:11">
      <c r="B2054" s="103"/>
      <c r="C2054" s="279"/>
      <c r="D2054" s="279"/>
      <c r="E2054" s="279"/>
      <c r="F2054" s="667"/>
      <c r="G2054" s="821"/>
      <c r="H2054" s="563"/>
    </row>
    <row r="2055" spans="2:11">
      <c r="B2055" s="103"/>
      <c r="C2055" s="734" t="s">
        <v>395</v>
      </c>
      <c r="D2055" s="279"/>
      <c r="E2055" s="279"/>
      <c r="F2055" s="667"/>
      <c r="G2055" s="821"/>
      <c r="H2055" s="563"/>
    </row>
    <row r="2056" spans="2:11">
      <c r="B2056" s="103"/>
      <c r="C2056" s="734" t="s">
        <v>71</v>
      </c>
      <c r="D2056" s="279"/>
      <c r="E2056" s="279"/>
      <c r="F2056" s="667"/>
      <c r="G2056" s="821"/>
      <c r="H2056" s="563"/>
    </row>
    <row r="2057" spans="2:11">
      <c r="B2057" s="103"/>
      <c r="C2057" s="734" t="s">
        <v>1560</v>
      </c>
      <c r="D2057" s="282"/>
      <c r="E2057" s="282"/>
      <c r="F2057" s="674"/>
      <c r="G2057" s="828">
        <f>SUM(G2015:G2056)</f>
        <v>0</v>
      </c>
      <c r="H2057" s="595"/>
    </row>
    <row r="2058" spans="2:11">
      <c r="B2058" s="103"/>
      <c r="C2058" s="734"/>
      <c r="D2058" s="279"/>
      <c r="E2058" s="279"/>
      <c r="F2058" s="667"/>
      <c r="G2058" s="821"/>
      <c r="H2058" s="563"/>
    </row>
    <row r="2059" spans="2:11">
      <c r="B2059" s="103"/>
      <c r="C2059" s="741"/>
      <c r="D2059" s="289"/>
      <c r="E2059" s="289"/>
      <c r="F2059" s="675"/>
      <c r="G2059" s="830"/>
      <c r="H2059" s="597"/>
      <c r="I2059" s="573"/>
    </row>
    <row r="2060" spans="2:11">
      <c r="B2060" s="103"/>
      <c r="C2060" s="279"/>
      <c r="D2060" s="279"/>
      <c r="E2060" s="279"/>
      <c r="F2060" s="667"/>
      <c r="G2060" s="821"/>
      <c r="H2060" s="563"/>
      <c r="I2060" s="573"/>
    </row>
    <row r="2061" spans="2:11">
      <c r="B2061" s="103"/>
      <c r="C2061" s="745" t="s">
        <v>1558</v>
      </c>
      <c r="D2061" s="62"/>
      <c r="E2061" s="62"/>
      <c r="F2061" s="657"/>
      <c r="G2061" s="819"/>
      <c r="H2061" s="600"/>
      <c r="I2061" s="577"/>
      <c r="J2061" s="513"/>
      <c r="K2061" s="514"/>
    </row>
    <row r="2062" spans="2:11">
      <c r="B2062" s="103"/>
      <c r="C2062" s="745"/>
      <c r="D2062" s="62"/>
      <c r="E2062" s="62"/>
      <c r="F2062" s="657"/>
      <c r="G2062" s="819"/>
      <c r="H2062" s="600"/>
      <c r="I2062" s="577"/>
      <c r="J2062" s="513"/>
      <c r="K2062" s="514"/>
    </row>
    <row r="2063" spans="2:11">
      <c r="B2063" s="103"/>
      <c r="C2063" s="746"/>
      <c r="D2063" s="62"/>
      <c r="E2063" s="62"/>
      <c r="F2063" s="657"/>
      <c r="G2063" s="819"/>
      <c r="H2063" s="600"/>
      <c r="I2063" s="577"/>
      <c r="J2063" s="513"/>
      <c r="K2063" s="515"/>
    </row>
    <row r="2064" spans="2:11">
      <c r="B2064" s="103">
        <v>1</v>
      </c>
      <c r="C2064" s="743" t="s">
        <v>10</v>
      </c>
      <c r="D2064" s="695"/>
      <c r="E2064" s="695" t="s">
        <v>1554</v>
      </c>
      <c r="F2064" s="685"/>
      <c r="G2064" s="831">
        <f>G854</f>
        <v>0</v>
      </c>
      <c r="H2064" s="600">
        <v>289433</v>
      </c>
      <c r="I2064" s="649" t="s">
        <v>1602</v>
      </c>
      <c r="J2064" s="513"/>
      <c r="K2064" s="515"/>
    </row>
    <row r="2065" spans="2:11">
      <c r="B2065" s="103"/>
      <c r="C2065" s="743"/>
      <c r="D2065" s="695"/>
      <c r="E2065" s="695"/>
      <c r="F2065" s="685"/>
      <c r="G2065" s="831"/>
      <c r="H2065" s="600"/>
      <c r="I2065" s="577"/>
      <c r="J2065" s="513"/>
      <c r="K2065" s="515"/>
    </row>
    <row r="2066" spans="2:11">
      <c r="B2066" s="103">
        <f>B2064+1</f>
        <v>2</v>
      </c>
      <c r="C2066" s="743" t="s">
        <v>1555</v>
      </c>
      <c r="D2066" s="695"/>
      <c r="E2066" s="695" t="s">
        <v>1554</v>
      </c>
      <c r="F2066" s="685"/>
      <c r="G2066" s="831">
        <f>G1030</f>
        <v>0</v>
      </c>
      <c r="H2066" s="600">
        <v>3762710.7</v>
      </c>
      <c r="I2066" s="577"/>
      <c r="J2066" s="513"/>
      <c r="K2066" s="515"/>
    </row>
    <row r="2067" spans="2:11">
      <c r="B2067" s="103"/>
      <c r="C2067" s="743"/>
      <c r="D2067" s="695"/>
      <c r="E2067" s="695"/>
      <c r="F2067" s="685"/>
      <c r="G2067" s="831"/>
      <c r="H2067" s="600"/>
      <c r="I2067" s="577"/>
      <c r="J2067" s="513"/>
      <c r="K2067" s="515"/>
    </row>
    <row r="2068" spans="2:11">
      <c r="B2068" s="103">
        <f t="shared" ref="B2068:B2090" si="52">B2066+1</f>
        <v>3</v>
      </c>
      <c r="C2068" s="743" t="s">
        <v>42</v>
      </c>
      <c r="D2068" s="695"/>
      <c r="E2068" s="695" t="s">
        <v>1554</v>
      </c>
      <c r="F2068" s="685"/>
      <c r="G2068" s="831">
        <f>G1162</f>
        <v>0</v>
      </c>
      <c r="H2068" s="600">
        <v>1706682.58</v>
      </c>
      <c r="I2068" s="577" t="s">
        <v>1603</v>
      </c>
      <c r="J2068" s="513"/>
      <c r="K2068" s="515"/>
    </row>
    <row r="2069" spans="2:11">
      <c r="B2069" s="103"/>
      <c r="C2069" s="743"/>
      <c r="D2069" s="695"/>
      <c r="E2069" s="695"/>
      <c r="F2069" s="685"/>
      <c r="G2069" s="831"/>
      <c r="H2069" s="600"/>
      <c r="I2069" s="577"/>
      <c r="J2069" s="513"/>
      <c r="K2069" s="515"/>
    </row>
    <row r="2070" spans="2:11">
      <c r="B2070" s="103">
        <f t="shared" si="52"/>
        <v>4</v>
      </c>
      <c r="C2070" s="743" t="s">
        <v>46</v>
      </c>
      <c r="D2070" s="695"/>
      <c r="E2070" s="695" t="s">
        <v>1554</v>
      </c>
      <c r="F2070" s="685"/>
      <c r="G2070" s="831">
        <f>G1223</f>
        <v>0</v>
      </c>
      <c r="H2070" s="600">
        <v>371065</v>
      </c>
      <c r="I2070" s="577" t="s">
        <v>1603</v>
      </c>
      <c r="J2070" s="513"/>
      <c r="K2070" s="515"/>
    </row>
    <row r="2071" spans="2:11">
      <c r="B2071" s="103"/>
      <c r="C2071" s="743"/>
      <c r="D2071" s="695"/>
      <c r="E2071" s="695"/>
      <c r="F2071" s="685"/>
      <c r="G2071" s="831"/>
      <c r="H2071" s="600"/>
      <c r="I2071" s="577"/>
      <c r="J2071" s="513"/>
      <c r="K2071" s="515"/>
    </row>
    <row r="2072" spans="2:11">
      <c r="B2072" s="103">
        <f t="shared" si="52"/>
        <v>5</v>
      </c>
      <c r="C2072" s="743" t="s">
        <v>51</v>
      </c>
      <c r="D2072" s="695"/>
      <c r="E2072" s="695" t="s">
        <v>1554</v>
      </c>
      <c r="F2072" s="685"/>
      <c r="G2072" s="831">
        <f>G1284</f>
        <v>0</v>
      </c>
      <c r="H2072" s="600">
        <v>405205</v>
      </c>
      <c r="I2072" s="577" t="s">
        <v>1603</v>
      </c>
      <c r="J2072" s="513"/>
      <c r="K2072" s="515"/>
    </row>
    <row r="2073" spans="2:11">
      <c r="B2073" s="103"/>
      <c r="C2073" s="743"/>
      <c r="D2073" s="695"/>
      <c r="E2073" s="695"/>
      <c r="F2073" s="685"/>
      <c r="G2073" s="831"/>
      <c r="H2073" s="600"/>
      <c r="I2073" s="577"/>
      <c r="J2073" s="513"/>
      <c r="K2073" s="515"/>
    </row>
    <row r="2074" spans="2:11">
      <c r="B2074" s="103">
        <f t="shared" si="52"/>
        <v>6</v>
      </c>
      <c r="C2074" s="743" t="s">
        <v>1469</v>
      </c>
      <c r="D2074" s="695"/>
      <c r="E2074" s="695" t="s">
        <v>1554</v>
      </c>
      <c r="F2074" s="685"/>
      <c r="G2074" s="831">
        <f>G1336</f>
        <v>0</v>
      </c>
      <c r="H2074" s="600">
        <v>484850</v>
      </c>
      <c r="I2074" s="649" t="s">
        <v>1604</v>
      </c>
      <c r="J2074" s="513"/>
      <c r="K2074" s="515"/>
    </row>
    <row r="2075" spans="2:11">
      <c r="B2075" s="103"/>
      <c r="C2075" s="743"/>
      <c r="D2075" s="695"/>
      <c r="E2075" s="695"/>
      <c r="F2075" s="685"/>
      <c r="G2075" s="831"/>
      <c r="H2075" s="600"/>
      <c r="I2075" s="577"/>
      <c r="J2075" s="513"/>
      <c r="K2075" s="515"/>
    </row>
    <row r="2076" spans="2:11">
      <c r="B2076" s="103">
        <f t="shared" si="52"/>
        <v>7</v>
      </c>
      <c r="C2076" s="743" t="s">
        <v>1556</v>
      </c>
      <c r="D2076" s="695"/>
      <c r="E2076" s="695" t="s">
        <v>1554</v>
      </c>
      <c r="F2076" s="685"/>
      <c r="G2076" s="831">
        <f>G1363</f>
        <v>0</v>
      </c>
      <c r="H2076" s="600">
        <v>709240</v>
      </c>
      <c r="I2076" s="577"/>
      <c r="J2076" s="513"/>
      <c r="K2076" s="515"/>
    </row>
    <row r="2077" spans="2:11">
      <c r="B2077" s="103"/>
      <c r="C2077" s="743"/>
      <c r="D2077" s="695"/>
      <c r="E2077" s="695"/>
      <c r="F2077" s="685"/>
      <c r="G2077" s="831"/>
      <c r="H2077" s="600"/>
      <c r="I2077" s="577"/>
      <c r="J2077" s="513"/>
      <c r="K2077" s="515"/>
    </row>
    <row r="2078" spans="2:11">
      <c r="B2078" s="103">
        <f t="shared" si="52"/>
        <v>8</v>
      </c>
      <c r="C2078" s="743" t="s">
        <v>54</v>
      </c>
      <c r="D2078" s="695"/>
      <c r="E2078" s="695" t="s">
        <v>1554</v>
      </c>
      <c r="F2078" s="685"/>
      <c r="G2078" s="831">
        <f>G1472</f>
        <v>0</v>
      </c>
      <c r="H2078" s="600">
        <v>349920</v>
      </c>
      <c r="I2078" s="577"/>
      <c r="J2078" s="513"/>
      <c r="K2078" s="515"/>
    </row>
    <row r="2079" spans="2:11">
      <c r="B2079" s="103"/>
      <c r="C2079" s="743"/>
      <c r="D2079" s="695"/>
      <c r="E2079" s="695"/>
      <c r="F2079" s="685"/>
      <c r="G2079" s="831"/>
      <c r="H2079" s="600"/>
      <c r="I2079" s="577"/>
      <c r="J2079" s="513"/>
      <c r="K2079" s="515"/>
    </row>
    <row r="2080" spans="2:11" ht="35.4" customHeight="1">
      <c r="B2080" s="103">
        <f t="shared" si="52"/>
        <v>9</v>
      </c>
      <c r="C2080" s="743" t="s">
        <v>57</v>
      </c>
      <c r="D2080" s="695"/>
      <c r="E2080" s="695" t="s">
        <v>1554</v>
      </c>
      <c r="F2080" s="685"/>
      <c r="G2080" s="831">
        <f>G1581</f>
        <v>0</v>
      </c>
      <c r="H2080" s="600">
        <v>1684360.46</v>
      </c>
      <c r="I2080" s="649" t="s">
        <v>1608</v>
      </c>
      <c r="J2080" s="513"/>
      <c r="K2080" s="515"/>
    </row>
    <row r="2081" spans="2:11">
      <c r="B2081" s="103"/>
      <c r="C2081" s="743"/>
      <c r="D2081" s="695"/>
      <c r="E2081" s="695"/>
      <c r="F2081" s="685"/>
      <c r="G2081" s="831"/>
      <c r="H2081" s="600"/>
      <c r="I2081" s="577"/>
      <c r="J2081" s="513"/>
      <c r="K2081" s="515"/>
    </row>
    <row r="2082" spans="2:11">
      <c r="B2082" s="103">
        <f t="shared" si="52"/>
        <v>10</v>
      </c>
      <c r="C2082" s="743" t="s">
        <v>59</v>
      </c>
      <c r="D2082" s="695"/>
      <c r="E2082" s="695" t="s">
        <v>1554</v>
      </c>
      <c r="F2082" s="685"/>
      <c r="G2082" s="831">
        <f>G1664</f>
        <v>0</v>
      </c>
      <c r="H2082" s="600">
        <v>1148580</v>
      </c>
      <c r="I2082" s="577" t="s">
        <v>1606</v>
      </c>
      <c r="J2082" s="513"/>
      <c r="K2082" s="515"/>
    </row>
    <row r="2083" spans="2:11">
      <c r="B2083" s="103"/>
      <c r="C2083" s="743"/>
      <c r="D2083" s="695"/>
      <c r="E2083" s="695"/>
      <c r="F2083" s="685"/>
      <c r="G2083" s="831"/>
      <c r="H2083" s="600"/>
      <c r="I2083" s="577"/>
      <c r="J2083" s="513"/>
      <c r="K2083" s="515"/>
    </row>
    <row r="2084" spans="2:11" ht="36" customHeight="1">
      <c r="B2084" s="103">
        <f t="shared" si="52"/>
        <v>11</v>
      </c>
      <c r="C2084" s="743" t="s">
        <v>64</v>
      </c>
      <c r="D2084" s="695"/>
      <c r="E2084" s="695" t="s">
        <v>1554</v>
      </c>
      <c r="F2084" s="685"/>
      <c r="G2084" s="831">
        <f>G1718</f>
        <v>0</v>
      </c>
      <c r="H2084" s="600">
        <v>87295</v>
      </c>
      <c r="I2084" s="649" t="s">
        <v>1601</v>
      </c>
      <c r="J2084" s="513"/>
      <c r="K2084" s="515"/>
    </row>
    <row r="2085" spans="2:11">
      <c r="B2085" s="103"/>
      <c r="C2085" s="743"/>
      <c r="D2085" s="695"/>
      <c r="E2085" s="695"/>
      <c r="F2085" s="685"/>
      <c r="G2085" s="831"/>
      <c r="H2085" s="600"/>
      <c r="I2085" s="577"/>
      <c r="J2085" s="513"/>
      <c r="K2085" s="515"/>
    </row>
    <row r="2086" spans="2:11">
      <c r="B2086" s="103">
        <f t="shared" si="52"/>
        <v>12</v>
      </c>
      <c r="C2086" s="743" t="s">
        <v>67</v>
      </c>
      <c r="D2086" s="695"/>
      <c r="E2086" s="695" t="s">
        <v>1554</v>
      </c>
      <c r="F2086" s="685"/>
      <c r="G2086" s="831">
        <f>G1975</f>
        <v>0</v>
      </c>
      <c r="H2086" s="600">
        <v>530220</v>
      </c>
      <c r="I2086" s="577" t="s">
        <v>1607</v>
      </c>
      <c r="J2086" s="513"/>
      <c r="K2086" s="515"/>
    </row>
    <row r="2087" spans="2:11">
      <c r="B2087" s="103"/>
      <c r="C2087" s="743"/>
      <c r="D2087" s="695"/>
      <c r="E2087" s="695"/>
      <c r="F2087" s="685"/>
      <c r="G2087" s="831"/>
      <c r="H2087" s="600"/>
      <c r="I2087" s="577"/>
      <c r="J2087" s="513"/>
      <c r="K2087" s="515"/>
    </row>
    <row r="2088" spans="2:11">
      <c r="B2088" s="103">
        <f t="shared" si="52"/>
        <v>13</v>
      </c>
      <c r="C2088" s="743" t="s">
        <v>70</v>
      </c>
      <c r="D2088" s="695"/>
      <c r="E2088" s="695" t="s">
        <v>1554</v>
      </c>
      <c r="F2088" s="685"/>
      <c r="G2088" s="831">
        <f>G1996</f>
        <v>0</v>
      </c>
      <c r="H2088" s="600">
        <v>16150</v>
      </c>
      <c r="I2088" s="577"/>
      <c r="J2088" s="513"/>
      <c r="K2088" s="515"/>
    </row>
    <row r="2089" spans="2:11">
      <c r="B2089" s="103"/>
      <c r="C2089" s="743"/>
      <c r="D2089" s="695"/>
      <c r="E2089" s="695"/>
      <c r="F2089" s="685"/>
      <c r="G2089" s="831"/>
      <c r="H2089" s="600"/>
      <c r="I2089" s="577"/>
      <c r="J2089" s="513"/>
      <c r="K2089" s="515"/>
    </row>
    <row r="2090" spans="2:11">
      <c r="B2090" s="103">
        <f t="shared" si="52"/>
        <v>14</v>
      </c>
      <c r="C2090" s="743" t="s">
        <v>71</v>
      </c>
      <c r="D2090" s="695"/>
      <c r="E2090" s="695" t="s">
        <v>1554</v>
      </c>
      <c r="F2090" s="685"/>
      <c r="G2090" s="831">
        <f>G2057</f>
        <v>0</v>
      </c>
      <c r="H2090" s="600">
        <v>583635</v>
      </c>
      <c r="I2090" s="577"/>
      <c r="J2090" s="513"/>
      <c r="K2090" s="515"/>
    </row>
    <row r="2091" spans="2:11">
      <c r="B2091" s="103"/>
      <c r="C2091" s="746"/>
      <c r="D2091" s="62"/>
      <c r="E2091" s="62"/>
      <c r="F2091" s="657"/>
      <c r="G2091" s="819"/>
      <c r="H2091" s="600"/>
      <c r="I2091" s="577"/>
      <c r="J2091" s="513"/>
      <c r="K2091" s="514"/>
    </row>
    <row r="2092" spans="2:11">
      <c r="B2092" s="103"/>
      <c r="C2092" s="747" t="s">
        <v>1557</v>
      </c>
      <c r="D2092" s="62"/>
      <c r="E2092" s="62"/>
      <c r="F2092" s="657"/>
      <c r="G2092" s="826">
        <f>SUM(G2063:G2091)</f>
        <v>0</v>
      </c>
      <c r="H2092" s="712">
        <f>SUM(H2063:H2091)</f>
        <v>12129346.74</v>
      </c>
      <c r="I2092" s="512"/>
      <c r="J2092" s="513"/>
      <c r="K2092" s="512"/>
    </row>
    <row r="2093" spans="2:11">
      <c r="B2093" s="103"/>
      <c r="C2093" s="279"/>
      <c r="D2093" s="279"/>
      <c r="E2093" s="279"/>
      <c r="F2093" s="667"/>
      <c r="G2093" s="821"/>
      <c r="H2093" s="563"/>
    </row>
    <row r="2094" spans="2:11">
      <c r="B2094" s="103"/>
      <c r="C2094" s="279"/>
      <c r="D2094" s="279"/>
      <c r="E2094" s="279"/>
      <c r="F2094" s="667"/>
      <c r="G2094" s="821"/>
      <c r="H2094" s="563">
        <f>G2092-H2092</f>
        <v>-12129346.74</v>
      </c>
    </row>
    <row r="2095" spans="2:11">
      <c r="B2095" s="293"/>
      <c r="C2095" s="741"/>
      <c r="D2095" s="289"/>
      <c r="E2095" s="289"/>
      <c r="F2095" s="675"/>
      <c r="G2095" s="830"/>
      <c r="H2095" s="597"/>
    </row>
    <row r="2096" spans="2:11">
      <c r="B2096" s="103"/>
      <c r="C2096" s="279"/>
      <c r="D2096" s="279"/>
      <c r="E2096" s="279"/>
      <c r="F2096" s="667"/>
      <c r="G2096" s="821"/>
      <c r="H2096" s="563"/>
    </row>
    <row r="2097" spans="2:8">
      <c r="B2097" s="103"/>
      <c r="C2097" s="734" t="s">
        <v>1561</v>
      </c>
      <c r="D2097" s="279"/>
      <c r="E2097" s="279"/>
      <c r="F2097" s="667"/>
      <c r="G2097" s="821"/>
      <c r="H2097" s="563"/>
    </row>
    <row r="2098" spans="2:8">
      <c r="B2098" s="103"/>
      <c r="C2098" s="734"/>
      <c r="D2098" s="279"/>
      <c r="E2098" s="279"/>
      <c r="F2098" s="667"/>
      <c r="G2098" s="821"/>
      <c r="H2098" s="563"/>
    </row>
    <row r="2099" spans="2:8">
      <c r="B2099" s="103"/>
      <c r="C2099" s="734" t="s">
        <v>1583</v>
      </c>
      <c r="D2099" s="279"/>
      <c r="E2099" s="279"/>
      <c r="F2099" s="667"/>
      <c r="G2099" s="821"/>
      <c r="H2099" s="563"/>
    </row>
    <row r="2100" spans="2:8">
      <c r="B2100" s="103"/>
      <c r="C2100" s="734"/>
      <c r="D2100" s="279"/>
      <c r="E2100" s="279"/>
      <c r="F2100" s="667"/>
      <c r="G2100" s="821"/>
      <c r="H2100" s="563"/>
    </row>
    <row r="2101" spans="2:8">
      <c r="B2101" s="103"/>
      <c r="C2101" s="734" t="s">
        <v>1443</v>
      </c>
      <c r="D2101" s="279"/>
      <c r="E2101" s="279"/>
      <c r="F2101" s="667"/>
      <c r="G2101" s="821"/>
      <c r="H2101" s="563"/>
    </row>
    <row r="2102" spans="2:8">
      <c r="B2102" s="103"/>
      <c r="C2102" s="279"/>
      <c r="D2102" s="279"/>
      <c r="E2102" s="279"/>
      <c r="F2102" s="667"/>
      <c r="G2102" s="821"/>
      <c r="H2102" s="563"/>
    </row>
    <row r="2103" spans="2:8">
      <c r="B2103" s="103"/>
      <c r="C2103" s="734" t="s">
        <v>1583</v>
      </c>
      <c r="D2103" s="279"/>
      <c r="E2103" s="279"/>
      <c r="F2103" s="667"/>
      <c r="G2103" s="821"/>
      <c r="H2103" s="563"/>
    </row>
    <row r="2104" spans="2:8">
      <c r="B2104" s="103"/>
      <c r="C2104" s="279"/>
      <c r="D2104" s="279"/>
      <c r="E2104" s="279"/>
      <c r="F2104" s="667"/>
      <c r="G2104" s="821"/>
      <c r="H2104" s="563"/>
    </row>
    <row r="2105" spans="2:8">
      <c r="B2105" s="103"/>
      <c r="C2105" s="62" t="s">
        <v>1444</v>
      </c>
      <c r="D2105" s="279"/>
      <c r="E2105" s="279"/>
      <c r="F2105" s="667"/>
      <c r="G2105" s="821"/>
      <c r="H2105" s="563"/>
    </row>
    <row r="2106" spans="2:8">
      <c r="B2106" s="103"/>
      <c r="C2106" s="62" t="s">
        <v>1457</v>
      </c>
      <c r="D2106" s="279"/>
      <c r="E2106" s="279"/>
      <c r="F2106" s="667"/>
      <c r="G2106" s="821"/>
      <c r="H2106" s="563"/>
    </row>
    <row r="2107" spans="2:8">
      <c r="B2107" s="103"/>
      <c r="C2107" s="279"/>
      <c r="D2107" s="279"/>
      <c r="E2107" s="279"/>
      <c r="F2107" s="667"/>
      <c r="G2107" s="821"/>
      <c r="H2107" s="563"/>
    </row>
    <row r="2108" spans="2:8">
      <c r="B2108" s="103"/>
      <c r="C2108" s="282" t="s">
        <v>851</v>
      </c>
      <c r="D2108" s="279"/>
      <c r="E2108" s="279"/>
      <c r="F2108" s="667"/>
      <c r="G2108" s="821"/>
      <c r="H2108" s="563"/>
    </row>
    <row r="2109" spans="2:8">
      <c r="B2109" s="103"/>
      <c r="C2109" s="279"/>
      <c r="D2109" s="279"/>
      <c r="E2109" s="279"/>
      <c r="F2109" s="667"/>
      <c r="G2109" s="821"/>
      <c r="H2109" s="563"/>
    </row>
    <row r="2110" spans="2:8" ht="91.2">
      <c r="B2110" s="103"/>
      <c r="C2110" s="748" t="s">
        <v>1509</v>
      </c>
      <c r="D2110" s="110"/>
      <c r="E2110" s="111"/>
      <c r="F2110" s="677"/>
      <c r="G2110" s="832"/>
      <c r="H2110" s="603"/>
    </row>
    <row r="2111" spans="2:8">
      <c r="B2111" s="103"/>
      <c r="C2111" s="749"/>
      <c r="D2111" s="110"/>
      <c r="E2111" s="111"/>
      <c r="F2111" s="677"/>
      <c r="G2111" s="832"/>
      <c r="H2111" s="603"/>
    </row>
    <row r="2112" spans="2:8" ht="45.6">
      <c r="B2112" s="103"/>
      <c r="C2112" s="750" t="s">
        <v>1648</v>
      </c>
      <c r="D2112" s="110"/>
      <c r="E2112" s="111"/>
      <c r="F2112" s="677"/>
      <c r="G2112" s="832"/>
      <c r="H2112" s="652" t="s">
        <v>1622</v>
      </c>
    </row>
    <row r="2113" spans="2:8">
      <c r="B2113" s="103"/>
      <c r="C2113" s="750"/>
      <c r="D2113" s="110"/>
      <c r="E2113" s="111"/>
      <c r="F2113" s="677"/>
      <c r="G2113" s="832"/>
      <c r="H2113" s="603"/>
    </row>
    <row r="2114" spans="2:8">
      <c r="B2114" s="103">
        <v>1</v>
      </c>
      <c r="C2114" s="749" t="s">
        <v>848</v>
      </c>
      <c r="D2114" s="110" t="s">
        <v>22</v>
      </c>
      <c r="E2114" s="111">
        <v>1</v>
      </c>
      <c r="F2114" s="677"/>
      <c r="G2114" s="833">
        <f>+E2114*F2114</f>
        <v>0</v>
      </c>
      <c r="H2114" s="602"/>
    </row>
    <row r="2115" spans="2:8">
      <c r="B2115" s="103"/>
      <c r="C2115" s="749"/>
      <c r="D2115" s="110"/>
      <c r="E2115" s="111"/>
      <c r="F2115" s="677"/>
      <c r="G2115" s="833"/>
      <c r="H2115" s="602"/>
    </row>
    <row r="2116" spans="2:8">
      <c r="B2116" s="103">
        <f>B2114+1</f>
        <v>2</v>
      </c>
      <c r="C2116" s="749" t="s">
        <v>849</v>
      </c>
      <c r="D2116" s="110" t="s">
        <v>22</v>
      </c>
      <c r="E2116" s="111">
        <v>1</v>
      </c>
      <c r="F2116" s="677"/>
      <c r="G2116" s="833">
        <f>+E2116*F2116</f>
        <v>0</v>
      </c>
      <c r="H2116" s="602"/>
    </row>
    <row r="2117" spans="2:8">
      <c r="B2117" s="103"/>
      <c r="C2117" s="749"/>
      <c r="D2117" s="110"/>
      <c r="E2117" s="111"/>
      <c r="F2117" s="677"/>
      <c r="G2117" s="833"/>
      <c r="H2117" s="602"/>
    </row>
    <row r="2118" spans="2:8">
      <c r="B2118" s="103">
        <f t="shared" ref="B2118" si="53">B2116+1</f>
        <v>3</v>
      </c>
      <c r="C2118" s="749" t="s">
        <v>850</v>
      </c>
      <c r="D2118" s="110" t="s">
        <v>22</v>
      </c>
      <c r="E2118" s="111">
        <v>1</v>
      </c>
      <c r="F2118" s="677"/>
      <c r="G2118" s="833">
        <f t="shared" ref="G2118" si="54">+E2118*F2118</f>
        <v>0</v>
      </c>
      <c r="H2118" s="602"/>
    </row>
    <row r="2119" spans="2:8">
      <c r="B2119" s="103"/>
      <c r="C2119" s="749"/>
      <c r="D2119" s="110"/>
      <c r="E2119" s="111"/>
      <c r="F2119" s="677"/>
      <c r="G2119" s="833"/>
      <c r="H2119" s="602"/>
    </row>
    <row r="2120" spans="2:8">
      <c r="B2120" s="103"/>
      <c r="C2120" s="751" t="s">
        <v>860</v>
      </c>
      <c r="D2120" s="110"/>
      <c r="E2120" s="111"/>
      <c r="F2120" s="677"/>
      <c r="G2120" s="833"/>
      <c r="H2120" s="602"/>
    </row>
    <row r="2121" spans="2:8">
      <c r="B2121" s="103"/>
      <c r="C2121" s="279"/>
      <c r="D2121" s="279"/>
      <c r="E2121" s="279"/>
      <c r="F2121" s="667"/>
      <c r="G2121" s="821"/>
      <c r="H2121" s="563"/>
    </row>
    <row r="2122" spans="2:8" ht="46.8">
      <c r="B2122" s="103"/>
      <c r="C2122" s="749" t="s">
        <v>852</v>
      </c>
      <c r="D2122" s="110"/>
      <c r="E2122" s="111"/>
      <c r="F2122" s="677"/>
      <c r="G2122" s="833"/>
      <c r="H2122" s="602"/>
    </row>
    <row r="2123" spans="2:8">
      <c r="B2123" s="103"/>
      <c r="C2123" s="749"/>
      <c r="D2123" s="110"/>
      <c r="E2123" s="111"/>
      <c r="F2123" s="677"/>
      <c r="G2123" s="833"/>
      <c r="H2123" s="602"/>
    </row>
    <row r="2124" spans="2:8">
      <c r="B2124" s="103"/>
      <c r="C2124" s="62" t="s">
        <v>853</v>
      </c>
      <c r="D2124" s="62"/>
      <c r="E2124" s="62"/>
      <c r="F2124" s="657"/>
      <c r="G2124" s="819"/>
      <c r="H2124" s="230"/>
    </row>
    <row r="2125" spans="2:8">
      <c r="B2125" s="103"/>
      <c r="C2125" s="62"/>
      <c r="D2125" s="62"/>
      <c r="E2125" s="62"/>
      <c r="F2125" s="657"/>
      <c r="G2125" s="819"/>
      <c r="H2125" s="230"/>
    </row>
    <row r="2126" spans="2:8">
      <c r="B2126" s="103">
        <v>4</v>
      </c>
      <c r="C2126" s="62" t="s">
        <v>854</v>
      </c>
      <c r="D2126" s="62" t="s">
        <v>855</v>
      </c>
      <c r="E2126" s="297">
        <v>250</v>
      </c>
      <c r="F2126" s="657"/>
      <c r="G2126" s="819">
        <f>F2126*E2126</f>
        <v>0</v>
      </c>
      <c r="H2126" s="604"/>
    </row>
    <row r="2127" spans="2:8">
      <c r="B2127" s="103"/>
      <c r="C2127" s="62"/>
      <c r="D2127" s="62"/>
      <c r="E2127" s="297"/>
      <c r="F2127" s="657"/>
      <c r="G2127" s="819"/>
      <c r="H2127" s="604"/>
    </row>
    <row r="2128" spans="2:8">
      <c r="B2128" s="103">
        <f>B2126+1</f>
        <v>5</v>
      </c>
      <c r="C2128" s="62" t="s">
        <v>856</v>
      </c>
      <c r="D2128" s="62" t="s">
        <v>855</v>
      </c>
      <c r="E2128" s="297">
        <v>250</v>
      </c>
      <c r="F2128" s="657"/>
      <c r="G2128" s="819">
        <f>F2128*E2128</f>
        <v>0</v>
      </c>
      <c r="H2128" s="604"/>
    </row>
    <row r="2129" spans="2:8">
      <c r="B2129" s="103"/>
      <c r="C2129" s="62"/>
      <c r="D2129" s="62"/>
      <c r="E2129" s="297"/>
      <c r="F2129" s="657"/>
      <c r="G2129" s="819"/>
      <c r="H2129" s="604"/>
    </row>
    <row r="2130" spans="2:8">
      <c r="B2130" s="103">
        <f t="shared" ref="B2130" si="55">B2128+1</f>
        <v>6</v>
      </c>
      <c r="C2130" s="62" t="s">
        <v>857</v>
      </c>
      <c r="D2130" s="62" t="s">
        <v>22</v>
      </c>
      <c r="E2130" s="297">
        <v>12</v>
      </c>
      <c r="F2130" s="657"/>
      <c r="G2130" s="819">
        <f t="shared" ref="G2130" si="56">F2130*E2130</f>
        <v>0</v>
      </c>
      <c r="H2130" s="604"/>
    </row>
    <row r="2131" spans="2:8">
      <c r="B2131" s="103"/>
      <c r="C2131" s="749"/>
      <c r="D2131" s="110"/>
      <c r="E2131" s="111"/>
      <c r="F2131" s="677"/>
      <c r="G2131" s="833"/>
      <c r="H2131" s="602"/>
    </row>
    <row r="2132" spans="2:8">
      <c r="B2132" s="103"/>
      <c r="C2132" s="749" t="s">
        <v>858</v>
      </c>
      <c r="D2132" s="110"/>
      <c r="E2132" s="111"/>
      <c r="F2132" s="677"/>
      <c r="G2132" s="833"/>
      <c r="H2132" s="602"/>
    </row>
    <row r="2133" spans="2:8">
      <c r="B2133" s="103"/>
      <c r="C2133" s="749"/>
      <c r="D2133" s="110"/>
      <c r="E2133" s="111"/>
      <c r="F2133" s="677"/>
      <c r="G2133" s="833"/>
      <c r="H2133" s="602"/>
    </row>
    <row r="2134" spans="2:8">
      <c r="B2134" s="103">
        <f>B2130+1</f>
        <v>7</v>
      </c>
      <c r="C2134" s="749" t="s">
        <v>854</v>
      </c>
      <c r="D2134" s="110" t="s">
        <v>855</v>
      </c>
      <c r="E2134" s="111">
        <v>30</v>
      </c>
      <c r="F2134" s="677"/>
      <c r="G2134" s="833">
        <f>F2134*E2134</f>
        <v>0</v>
      </c>
      <c r="H2134" s="602"/>
    </row>
    <row r="2135" spans="2:8">
      <c r="B2135" s="103"/>
      <c r="C2135" s="749"/>
      <c r="D2135" s="110"/>
      <c r="E2135" s="111"/>
      <c r="F2135" s="677"/>
      <c r="G2135" s="833"/>
      <c r="H2135" s="602"/>
    </row>
    <row r="2136" spans="2:8">
      <c r="B2136" s="103">
        <f>B2134+1</f>
        <v>8</v>
      </c>
      <c r="C2136" s="749" t="s">
        <v>856</v>
      </c>
      <c r="D2136" s="110" t="s">
        <v>855</v>
      </c>
      <c r="E2136" s="111">
        <v>30</v>
      </c>
      <c r="F2136" s="677"/>
      <c r="G2136" s="833">
        <f>F2136*E2136</f>
        <v>0</v>
      </c>
      <c r="H2136" s="602"/>
    </row>
    <row r="2137" spans="2:8">
      <c r="B2137" s="103"/>
      <c r="C2137" s="749"/>
      <c r="D2137" s="110"/>
      <c r="E2137" s="111"/>
      <c r="F2137" s="677"/>
      <c r="G2137" s="833"/>
      <c r="H2137" s="602"/>
    </row>
    <row r="2138" spans="2:8">
      <c r="B2138" s="103">
        <f t="shared" ref="B2138" si="57">B2136+1</f>
        <v>9</v>
      </c>
      <c r="C2138" s="749" t="s">
        <v>857</v>
      </c>
      <c r="D2138" s="110" t="s">
        <v>22</v>
      </c>
      <c r="E2138" s="111">
        <v>8</v>
      </c>
      <c r="F2138" s="677"/>
      <c r="G2138" s="833">
        <f t="shared" ref="G2138" si="58">F2138*E2138</f>
        <v>0</v>
      </c>
      <c r="H2138" s="602"/>
    </row>
    <row r="2139" spans="2:8">
      <c r="B2139" s="103"/>
      <c r="C2139" s="749"/>
      <c r="D2139" s="110"/>
      <c r="E2139" s="111"/>
      <c r="F2139" s="677"/>
      <c r="G2139" s="833"/>
      <c r="H2139" s="602"/>
    </row>
    <row r="2140" spans="2:8">
      <c r="B2140" s="103"/>
      <c r="C2140" s="749" t="s">
        <v>859</v>
      </c>
      <c r="D2140" s="110"/>
      <c r="E2140" s="111"/>
      <c r="F2140" s="677"/>
      <c r="G2140" s="833"/>
      <c r="H2140" s="602"/>
    </row>
    <row r="2141" spans="2:8">
      <c r="B2141" s="103"/>
      <c r="C2141" s="749"/>
      <c r="D2141" s="110"/>
      <c r="E2141" s="111"/>
      <c r="F2141" s="677"/>
      <c r="G2141" s="833"/>
      <c r="H2141" s="602"/>
    </row>
    <row r="2142" spans="2:8">
      <c r="B2142" s="103">
        <f>B2138+1</f>
        <v>10</v>
      </c>
      <c r="C2142" s="749" t="s">
        <v>854</v>
      </c>
      <c r="D2142" s="110" t="s">
        <v>855</v>
      </c>
      <c r="E2142" s="111">
        <v>40</v>
      </c>
      <c r="F2142" s="677"/>
      <c r="G2142" s="833">
        <f>F2142*E2142</f>
        <v>0</v>
      </c>
      <c r="H2142" s="602"/>
    </row>
    <row r="2143" spans="2:8">
      <c r="B2143" s="103"/>
      <c r="C2143" s="749"/>
      <c r="D2143" s="110"/>
      <c r="E2143" s="111"/>
      <c r="F2143" s="677"/>
      <c r="G2143" s="833"/>
      <c r="H2143" s="602"/>
    </row>
    <row r="2144" spans="2:8">
      <c r="B2144" s="103">
        <f>B2142+1</f>
        <v>11</v>
      </c>
      <c r="C2144" s="749" t="s">
        <v>856</v>
      </c>
      <c r="D2144" s="110" t="s">
        <v>855</v>
      </c>
      <c r="E2144" s="111">
        <v>40</v>
      </c>
      <c r="F2144" s="677"/>
      <c r="G2144" s="833">
        <f>F2144*E2144</f>
        <v>0</v>
      </c>
      <c r="H2144" s="602"/>
    </row>
    <row r="2145" spans="2:8">
      <c r="B2145" s="103"/>
      <c r="C2145" s="749"/>
      <c r="D2145" s="110"/>
      <c r="E2145" s="111"/>
      <c r="F2145" s="677"/>
      <c r="G2145" s="833"/>
      <c r="H2145" s="602"/>
    </row>
    <row r="2146" spans="2:8">
      <c r="B2146" s="103">
        <f>B2144+1</f>
        <v>12</v>
      </c>
      <c r="C2146" s="749" t="s">
        <v>857</v>
      </c>
      <c r="D2146" s="110" t="s">
        <v>22</v>
      </c>
      <c r="E2146" s="111">
        <v>8</v>
      </c>
      <c r="F2146" s="677"/>
      <c r="G2146" s="833">
        <f t="shared" ref="G2146" si="59">F2146*E2146</f>
        <v>0</v>
      </c>
      <c r="H2146" s="602"/>
    </row>
    <row r="2147" spans="2:8">
      <c r="B2147" s="103"/>
      <c r="C2147" s="279"/>
      <c r="D2147" s="279"/>
      <c r="E2147" s="279"/>
      <c r="F2147" s="667"/>
      <c r="G2147" s="821"/>
      <c r="H2147" s="563"/>
    </row>
    <row r="2148" spans="2:8">
      <c r="B2148" s="103"/>
      <c r="C2148" s="282" t="s">
        <v>861</v>
      </c>
      <c r="D2148" s="279"/>
      <c r="E2148" s="279"/>
      <c r="F2148" s="667"/>
      <c r="G2148" s="821"/>
      <c r="H2148" s="563"/>
    </row>
    <row r="2149" spans="2:8">
      <c r="B2149" s="103"/>
      <c r="C2149" s="279"/>
      <c r="D2149" s="279"/>
      <c r="E2149" s="279"/>
      <c r="F2149" s="667"/>
      <c r="G2149" s="821"/>
      <c r="H2149" s="563"/>
    </row>
    <row r="2150" spans="2:8">
      <c r="B2150" s="103"/>
      <c r="C2150" s="752" t="s">
        <v>862</v>
      </c>
      <c r="D2150" s="116"/>
      <c r="E2150" s="117"/>
      <c r="F2150" s="678"/>
      <c r="G2150" s="834"/>
      <c r="H2150" s="605"/>
    </row>
    <row r="2151" spans="2:8">
      <c r="B2151" s="103"/>
      <c r="C2151" s="752"/>
      <c r="D2151" s="116"/>
      <c r="E2151" s="117"/>
      <c r="F2151" s="678"/>
      <c r="G2151" s="834"/>
      <c r="H2151" s="605"/>
    </row>
    <row r="2152" spans="2:8">
      <c r="B2152" s="103"/>
      <c r="C2152" s="753" t="s">
        <v>863</v>
      </c>
      <c r="D2152" s="121"/>
      <c r="E2152" s="122"/>
      <c r="F2152" s="679"/>
      <c r="G2152" s="835"/>
      <c r="H2152" s="606"/>
    </row>
    <row r="2153" spans="2:8">
      <c r="B2153" s="103"/>
      <c r="C2153" s="753"/>
      <c r="D2153" s="121"/>
      <c r="E2153" s="122"/>
      <c r="F2153" s="679"/>
      <c r="G2153" s="835"/>
      <c r="H2153" s="606"/>
    </row>
    <row r="2154" spans="2:8">
      <c r="B2154" s="103"/>
      <c r="C2154" s="754" t="s">
        <v>864</v>
      </c>
      <c r="D2154" s="121"/>
      <c r="E2154" s="122"/>
      <c r="F2154" s="679"/>
      <c r="G2154" s="835"/>
      <c r="H2154" s="606"/>
    </row>
    <row r="2155" spans="2:8">
      <c r="B2155" s="103"/>
      <c r="C2155" s="754"/>
      <c r="D2155" s="121"/>
      <c r="E2155" s="122"/>
      <c r="F2155" s="679"/>
      <c r="G2155" s="835"/>
      <c r="H2155" s="606"/>
    </row>
    <row r="2156" spans="2:8">
      <c r="B2156" s="103">
        <f>B2146+1</f>
        <v>13</v>
      </c>
      <c r="C2156" s="755" t="s">
        <v>854</v>
      </c>
      <c r="D2156" s="121" t="s">
        <v>855</v>
      </c>
      <c r="E2156" s="122">
        <v>300</v>
      </c>
      <c r="F2156" s="679"/>
      <c r="G2156" s="836">
        <f>+E2156*F2156</f>
        <v>0</v>
      </c>
      <c r="H2156" s="607"/>
    </row>
    <row r="2157" spans="2:8">
      <c r="B2157" s="103"/>
      <c r="C2157" s="755"/>
      <c r="D2157" s="121"/>
      <c r="E2157" s="122"/>
      <c r="F2157" s="679"/>
      <c r="G2157" s="836"/>
      <c r="H2157" s="607"/>
    </row>
    <row r="2158" spans="2:8">
      <c r="B2158" s="103">
        <f>B2156+1</f>
        <v>14</v>
      </c>
      <c r="C2158" s="755" t="s">
        <v>856</v>
      </c>
      <c r="D2158" s="121" t="s">
        <v>855</v>
      </c>
      <c r="E2158" s="122">
        <v>300</v>
      </c>
      <c r="F2158" s="679"/>
      <c r="G2158" s="836">
        <f>+E2158*F2158</f>
        <v>0</v>
      </c>
      <c r="H2158" s="607"/>
    </row>
    <row r="2159" spans="2:8">
      <c r="B2159" s="103"/>
      <c r="C2159" s="756"/>
      <c r="D2159" s="129"/>
      <c r="E2159" s="130"/>
      <c r="F2159" s="679"/>
      <c r="G2159" s="835"/>
      <c r="H2159" s="608"/>
    </row>
    <row r="2160" spans="2:8" ht="70.2">
      <c r="B2160" s="103"/>
      <c r="C2160" s="756" t="s">
        <v>865</v>
      </c>
      <c r="D2160" s="129"/>
      <c r="E2160" s="130"/>
      <c r="F2160" s="680"/>
      <c r="G2160" s="835"/>
      <c r="H2160" s="608"/>
    </row>
    <row r="2161" spans="2:8">
      <c r="B2161" s="103"/>
      <c r="C2161" s="756"/>
      <c r="D2161" s="129"/>
      <c r="E2161" s="130"/>
      <c r="F2161" s="680"/>
      <c r="G2161" s="835"/>
      <c r="H2161" s="608"/>
    </row>
    <row r="2162" spans="2:8">
      <c r="B2162" s="103"/>
      <c r="C2162" s="757" t="s">
        <v>866</v>
      </c>
      <c r="D2162" s="129"/>
      <c r="E2162" s="130"/>
      <c r="F2162" s="677"/>
      <c r="G2162" s="835"/>
      <c r="H2162" s="608"/>
    </row>
    <row r="2163" spans="2:8">
      <c r="B2163" s="103"/>
      <c r="C2163" s="757"/>
      <c r="D2163" s="129"/>
      <c r="E2163" s="130"/>
      <c r="F2163" s="677"/>
      <c r="G2163" s="835"/>
      <c r="H2163" s="608"/>
    </row>
    <row r="2164" spans="2:8">
      <c r="B2164" s="103">
        <f>B2158+1</f>
        <v>15</v>
      </c>
      <c r="C2164" s="758" t="s">
        <v>854</v>
      </c>
      <c r="D2164" s="129" t="s">
        <v>855</v>
      </c>
      <c r="E2164" s="130">
        <v>1000</v>
      </c>
      <c r="F2164" s="677"/>
      <c r="G2164" s="836">
        <f>+E2164*F2164</f>
        <v>0</v>
      </c>
      <c r="H2164" s="609"/>
    </row>
    <row r="2165" spans="2:8">
      <c r="B2165" s="103"/>
      <c r="C2165" s="758"/>
      <c r="D2165" s="129"/>
      <c r="E2165" s="130"/>
      <c r="F2165" s="677"/>
      <c r="G2165" s="836"/>
      <c r="H2165" s="609"/>
    </row>
    <row r="2166" spans="2:8">
      <c r="B2166" s="103">
        <f>B2164+1</f>
        <v>16</v>
      </c>
      <c r="C2166" s="758" t="s">
        <v>856</v>
      </c>
      <c r="D2166" s="129" t="s">
        <v>855</v>
      </c>
      <c r="E2166" s="130">
        <v>1000</v>
      </c>
      <c r="F2166" s="677"/>
      <c r="G2166" s="836">
        <f>+E2166*F2166</f>
        <v>0</v>
      </c>
      <c r="H2166" s="609"/>
    </row>
    <row r="2167" spans="2:8">
      <c r="B2167" s="103"/>
      <c r="C2167" s="757"/>
      <c r="D2167" s="129"/>
      <c r="E2167" s="130"/>
      <c r="F2167" s="677"/>
      <c r="G2167" s="835"/>
      <c r="H2167" s="608"/>
    </row>
    <row r="2168" spans="2:8" ht="46.8">
      <c r="B2168" s="103"/>
      <c r="C2168" s="759" t="s">
        <v>867</v>
      </c>
      <c r="D2168" s="129"/>
      <c r="E2168" s="130"/>
      <c r="F2168" s="677"/>
      <c r="G2168" s="835"/>
      <c r="H2168" s="608"/>
    </row>
    <row r="2169" spans="2:8">
      <c r="B2169" s="103"/>
      <c r="C2169" s="759"/>
      <c r="D2169" s="129"/>
      <c r="E2169" s="130"/>
      <c r="F2169" s="677"/>
      <c r="G2169" s="835"/>
      <c r="H2169" s="608"/>
    </row>
    <row r="2170" spans="2:8">
      <c r="B2170" s="103"/>
      <c r="C2170" s="758" t="s">
        <v>868</v>
      </c>
      <c r="D2170" s="129"/>
      <c r="E2170" s="130"/>
      <c r="F2170" s="677"/>
      <c r="G2170" s="835"/>
      <c r="H2170" s="608"/>
    </row>
    <row r="2171" spans="2:8">
      <c r="B2171" s="103"/>
      <c r="C2171" s="758"/>
      <c r="D2171" s="129"/>
      <c r="E2171" s="130"/>
      <c r="F2171" s="677"/>
      <c r="G2171" s="835"/>
      <c r="H2171" s="608"/>
    </row>
    <row r="2172" spans="2:8">
      <c r="B2172" s="103">
        <f>B2166+1</f>
        <v>17</v>
      </c>
      <c r="C2172" s="758" t="s">
        <v>854</v>
      </c>
      <c r="D2172" s="129" t="s">
        <v>22</v>
      </c>
      <c r="E2172" s="130">
        <v>287</v>
      </c>
      <c r="F2172" s="677"/>
      <c r="G2172" s="836">
        <f>F2172*E2172</f>
        <v>0</v>
      </c>
      <c r="H2172" s="609"/>
    </row>
    <row r="2173" spans="2:8">
      <c r="B2173" s="103"/>
      <c r="C2173" s="758"/>
      <c r="D2173" s="129"/>
      <c r="E2173" s="130"/>
      <c r="F2173" s="677"/>
      <c r="G2173" s="836"/>
      <c r="H2173" s="609"/>
    </row>
    <row r="2174" spans="2:8">
      <c r="B2174" s="103">
        <f>B2172+1</f>
        <v>18</v>
      </c>
      <c r="C2174" s="758" t="s">
        <v>856</v>
      </c>
      <c r="D2174" s="129" t="s">
        <v>22</v>
      </c>
      <c r="E2174" s="130">
        <v>287</v>
      </c>
      <c r="F2174" s="677"/>
      <c r="G2174" s="836">
        <f>F2174*E2174</f>
        <v>0</v>
      </c>
      <c r="H2174" s="609"/>
    </row>
    <row r="2175" spans="2:8">
      <c r="B2175" s="103"/>
      <c r="C2175" s="758"/>
      <c r="D2175" s="129"/>
      <c r="E2175" s="130"/>
      <c r="F2175" s="677"/>
      <c r="G2175" s="836"/>
      <c r="H2175" s="609"/>
    </row>
    <row r="2176" spans="2:8" ht="46.8">
      <c r="B2176" s="103"/>
      <c r="C2176" s="760" t="s">
        <v>869</v>
      </c>
      <c r="D2176" s="140"/>
      <c r="E2176" s="141"/>
      <c r="F2176" s="679"/>
      <c r="G2176" s="837"/>
      <c r="H2176" s="610"/>
    </row>
    <row r="2177" spans="2:8">
      <c r="B2177" s="103"/>
      <c r="C2177" s="760"/>
      <c r="D2177" s="140"/>
      <c r="E2177" s="141"/>
      <c r="F2177" s="679"/>
      <c r="G2177" s="837"/>
      <c r="H2177" s="610"/>
    </row>
    <row r="2178" spans="2:8">
      <c r="B2178" s="103"/>
      <c r="C2178" s="760" t="s">
        <v>870</v>
      </c>
      <c r="D2178" s="140"/>
      <c r="E2178" s="141"/>
      <c r="F2178" s="679"/>
      <c r="G2178" s="837"/>
      <c r="H2178" s="610"/>
    </row>
    <row r="2179" spans="2:8">
      <c r="B2179" s="103"/>
      <c r="C2179" s="760"/>
      <c r="D2179" s="140"/>
      <c r="E2179" s="141"/>
      <c r="F2179" s="679"/>
      <c r="G2179" s="837"/>
      <c r="H2179" s="610"/>
    </row>
    <row r="2180" spans="2:8">
      <c r="B2180" s="103">
        <f>B2174+1</f>
        <v>19</v>
      </c>
      <c r="C2180" s="760" t="s">
        <v>854</v>
      </c>
      <c r="D2180" s="140" t="s">
        <v>22</v>
      </c>
      <c r="E2180" s="141">
        <v>70</v>
      </c>
      <c r="F2180" s="679"/>
      <c r="G2180" s="837">
        <f>+E2180*F2180</f>
        <v>0</v>
      </c>
      <c r="H2180" s="610"/>
    </row>
    <row r="2181" spans="2:8">
      <c r="B2181" s="103"/>
      <c r="C2181" s="760"/>
      <c r="D2181" s="140"/>
      <c r="E2181" s="141"/>
      <c r="F2181" s="679"/>
      <c r="G2181" s="837"/>
      <c r="H2181" s="610"/>
    </row>
    <row r="2182" spans="2:8">
      <c r="B2182" s="103">
        <f>B2180+1</f>
        <v>20</v>
      </c>
      <c r="C2182" s="760" t="s">
        <v>856</v>
      </c>
      <c r="D2182" s="140" t="s">
        <v>22</v>
      </c>
      <c r="E2182" s="141">
        <v>70</v>
      </c>
      <c r="F2182" s="679"/>
      <c r="G2182" s="838">
        <f>+E2182*F2182</f>
        <v>0</v>
      </c>
      <c r="H2182" s="611"/>
    </row>
    <row r="2183" spans="2:8">
      <c r="B2183" s="103"/>
      <c r="C2183" s="761"/>
      <c r="D2183" s="140"/>
      <c r="E2183" s="141"/>
      <c r="F2183" s="679"/>
      <c r="G2183" s="838"/>
      <c r="H2183" s="611"/>
    </row>
    <row r="2184" spans="2:8">
      <c r="B2184" s="103"/>
      <c r="C2184" s="762" t="s">
        <v>871</v>
      </c>
      <c r="D2184" s="129"/>
      <c r="E2184" s="130"/>
      <c r="F2184" s="677"/>
      <c r="G2184" s="835"/>
      <c r="H2184" s="608"/>
    </row>
    <row r="2185" spans="2:8">
      <c r="B2185" s="103"/>
      <c r="C2185" s="757"/>
      <c r="D2185" s="129"/>
      <c r="E2185" s="130"/>
      <c r="F2185" s="677"/>
      <c r="G2185" s="835"/>
      <c r="H2185" s="608"/>
    </row>
    <row r="2186" spans="2:8">
      <c r="B2186" s="103"/>
      <c r="C2186" s="759" t="s">
        <v>872</v>
      </c>
      <c r="D2186" s="129"/>
      <c r="E2186" s="130"/>
      <c r="F2186" s="677"/>
      <c r="G2186" s="835"/>
      <c r="H2186" s="608"/>
    </row>
    <row r="2187" spans="2:8">
      <c r="B2187" s="103"/>
      <c r="C2187" s="759"/>
      <c r="D2187" s="129"/>
      <c r="E2187" s="130"/>
      <c r="F2187" s="677"/>
      <c r="G2187" s="835"/>
      <c r="H2187" s="608"/>
    </row>
    <row r="2188" spans="2:8">
      <c r="B2188" s="103"/>
      <c r="C2188" s="757" t="s">
        <v>873</v>
      </c>
      <c r="D2188" s="129"/>
      <c r="E2188" s="130"/>
      <c r="F2188" s="677"/>
      <c r="G2188" s="836"/>
      <c r="H2188" s="609"/>
    </row>
    <row r="2189" spans="2:8">
      <c r="B2189" s="103"/>
      <c r="C2189" s="757"/>
      <c r="D2189" s="129"/>
      <c r="E2189" s="130"/>
      <c r="F2189" s="677"/>
      <c r="G2189" s="836"/>
      <c r="H2189" s="609"/>
    </row>
    <row r="2190" spans="2:8">
      <c r="B2190" s="103">
        <f>B2182+1</f>
        <v>21</v>
      </c>
      <c r="C2190" s="758" t="s">
        <v>854</v>
      </c>
      <c r="D2190" s="129" t="s">
        <v>855</v>
      </c>
      <c r="E2190" s="130">
        <v>2100</v>
      </c>
      <c r="F2190" s="677"/>
      <c r="G2190" s="836">
        <f>+E2190*F2190</f>
        <v>0</v>
      </c>
      <c r="H2190" s="609"/>
    </row>
    <row r="2191" spans="2:8">
      <c r="B2191" s="103"/>
      <c r="C2191" s="758"/>
      <c r="D2191" s="129"/>
      <c r="E2191" s="130"/>
      <c r="F2191" s="677"/>
      <c r="G2191" s="836"/>
      <c r="H2191" s="609"/>
    </row>
    <row r="2192" spans="2:8">
      <c r="B2192" s="103">
        <f>B2190+1</f>
        <v>22</v>
      </c>
      <c r="C2192" s="758" t="s">
        <v>856</v>
      </c>
      <c r="D2192" s="129" t="s">
        <v>855</v>
      </c>
      <c r="E2192" s="130">
        <v>2100</v>
      </c>
      <c r="F2192" s="677"/>
      <c r="G2192" s="836">
        <f>+E2192*F2192</f>
        <v>0</v>
      </c>
      <c r="H2192" s="609"/>
    </row>
    <row r="2193" spans="2:8">
      <c r="B2193" s="103"/>
      <c r="C2193" s="758"/>
      <c r="D2193" s="129"/>
      <c r="E2193" s="130"/>
      <c r="F2193" s="677"/>
      <c r="G2193" s="836"/>
      <c r="H2193" s="609"/>
    </row>
    <row r="2194" spans="2:8">
      <c r="B2194" s="103"/>
      <c r="C2194" s="757" t="s">
        <v>874</v>
      </c>
      <c r="D2194" s="129"/>
      <c r="E2194" s="130"/>
      <c r="F2194" s="677"/>
      <c r="G2194" s="835"/>
      <c r="H2194" s="608"/>
    </row>
    <row r="2195" spans="2:8">
      <c r="B2195" s="103"/>
      <c r="C2195" s="757"/>
      <c r="D2195" s="129"/>
      <c r="E2195" s="130"/>
      <c r="F2195" s="677"/>
      <c r="G2195" s="835"/>
      <c r="H2195" s="608"/>
    </row>
    <row r="2196" spans="2:8">
      <c r="B2196" s="103">
        <f>B2192+1</f>
        <v>23</v>
      </c>
      <c r="C2196" s="758" t="s">
        <v>854</v>
      </c>
      <c r="D2196" s="129" t="s">
        <v>855</v>
      </c>
      <c r="E2196" s="130">
        <v>600</v>
      </c>
      <c r="F2196" s="677"/>
      <c r="G2196" s="836">
        <f>+E2196*F2196</f>
        <v>0</v>
      </c>
      <c r="H2196" s="609"/>
    </row>
    <row r="2197" spans="2:8">
      <c r="B2197" s="103"/>
      <c r="C2197" s="758"/>
      <c r="D2197" s="129"/>
      <c r="E2197" s="130"/>
      <c r="F2197" s="677"/>
      <c r="G2197" s="836"/>
      <c r="H2197" s="609"/>
    </row>
    <row r="2198" spans="2:8">
      <c r="B2198" s="103">
        <f>B2196+1</f>
        <v>24</v>
      </c>
      <c r="C2198" s="758" t="s">
        <v>856</v>
      </c>
      <c r="D2198" s="129" t="s">
        <v>855</v>
      </c>
      <c r="E2198" s="130">
        <v>600</v>
      </c>
      <c r="F2198" s="677"/>
      <c r="G2198" s="836">
        <f>+E2198*F2198</f>
        <v>0</v>
      </c>
      <c r="H2198" s="609"/>
    </row>
    <row r="2199" spans="2:8">
      <c r="B2199" s="103"/>
      <c r="C2199" s="763"/>
      <c r="D2199" s="301"/>
      <c r="E2199" s="302"/>
      <c r="F2199" s="677"/>
      <c r="G2199" s="835"/>
      <c r="H2199" s="612"/>
    </row>
    <row r="2200" spans="2:8">
      <c r="B2200" s="103"/>
      <c r="C2200" s="763" t="s">
        <v>875</v>
      </c>
      <c r="D2200" s="301"/>
      <c r="E2200" s="302"/>
      <c r="F2200" s="677"/>
      <c r="G2200" s="835"/>
      <c r="H2200" s="612"/>
    </row>
    <row r="2201" spans="2:8">
      <c r="B2201" s="103"/>
      <c r="C2201" s="763"/>
      <c r="D2201" s="301"/>
      <c r="E2201" s="302"/>
      <c r="F2201" s="677"/>
      <c r="G2201" s="835"/>
      <c r="H2201" s="612"/>
    </row>
    <row r="2202" spans="2:8">
      <c r="B2202" s="103">
        <f>B2198+1</f>
        <v>25</v>
      </c>
      <c r="C2202" s="763" t="s">
        <v>854</v>
      </c>
      <c r="D2202" s="301" t="s">
        <v>855</v>
      </c>
      <c r="E2202" s="302">
        <v>1500</v>
      </c>
      <c r="F2202" s="677"/>
      <c r="G2202" s="835">
        <f>F2202*E2202</f>
        <v>0</v>
      </c>
      <c r="H2202" s="612"/>
    </row>
    <row r="2203" spans="2:8">
      <c r="B2203" s="103"/>
      <c r="C2203" s="763"/>
      <c r="D2203" s="301"/>
      <c r="E2203" s="302"/>
      <c r="F2203" s="677"/>
      <c r="G2203" s="835"/>
      <c r="H2203" s="612"/>
    </row>
    <row r="2204" spans="2:8">
      <c r="B2204" s="103">
        <f>B2202+1</f>
        <v>26</v>
      </c>
      <c r="C2204" s="763" t="s">
        <v>856</v>
      </c>
      <c r="D2204" s="301" t="s">
        <v>855</v>
      </c>
      <c r="E2204" s="302">
        <v>1500</v>
      </c>
      <c r="F2204" s="677"/>
      <c r="G2204" s="835">
        <f>F2204*E2204</f>
        <v>0</v>
      </c>
      <c r="H2204" s="612"/>
    </row>
    <row r="2205" spans="2:8">
      <c r="B2205" s="103"/>
      <c r="C2205" s="763"/>
      <c r="D2205" s="301"/>
      <c r="E2205" s="302"/>
      <c r="F2205" s="677"/>
      <c r="G2205" s="835"/>
      <c r="H2205" s="612"/>
    </row>
    <row r="2206" spans="2:8">
      <c r="B2206" s="103"/>
      <c r="C2206" s="764" t="s">
        <v>876</v>
      </c>
      <c r="D2206" s="129"/>
      <c r="E2206" s="130"/>
      <c r="F2206" s="677"/>
      <c r="G2206" s="839"/>
      <c r="H2206" s="613"/>
    </row>
    <row r="2207" spans="2:8">
      <c r="B2207" s="103"/>
      <c r="C2207" s="759"/>
      <c r="D2207" s="129"/>
      <c r="E2207" s="130"/>
      <c r="F2207" s="677"/>
      <c r="G2207" s="836"/>
      <c r="H2207" s="609"/>
    </row>
    <row r="2208" spans="2:8">
      <c r="B2208" s="103"/>
      <c r="C2208" s="765" t="s">
        <v>877</v>
      </c>
      <c r="D2208" s="303"/>
      <c r="E2208" s="152"/>
      <c r="F2208" s="677"/>
      <c r="G2208" s="836"/>
      <c r="H2208" s="614"/>
    </row>
    <row r="2209" spans="2:8">
      <c r="B2209" s="103"/>
      <c r="C2209" s="765"/>
      <c r="D2209" s="303"/>
      <c r="E2209" s="152"/>
      <c r="F2209" s="677"/>
      <c r="G2209" s="836"/>
      <c r="H2209" s="614"/>
    </row>
    <row r="2210" spans="2:8" ht="70.2">
      <c r="B2210" s="103">
        <f>B2204+1</f>
        <v>27</v>
      </c>
      <c r="C2210" s="286" t="s">
        <v>1298</v>
      </c>
      <c r="D2210" s="91" t="s">
        <v>22</v>
      </c>
      <c r="E2210" s="155">
        <v>150</v>
      </c>
      <c r="F2210" s="681"/>
      <c r="G2210" s="840">
        <f>+F2210*E2210</f>
        <v>0</v>
      </c>
      <c r="H2210" s="615"/>
    </row>
    <row r="2211" spans="2:8">
      <c r="B2211" s="103"/>
      <c r="C2211" s="286"/>
      <c r="D2211" s="91"/>
      <c r="E2211" s="155"/>
      <c r="F2211" s="681"/>
      <c r="G2211" s="840"/>
      <c r="H2211" s="615"/>
    </row>
    <row r="2212" spans="2:8" ht="46.8">
      <c r="B2212" s="103">
        <f>B2210+1</f>
        <v>28</v>
      </c>
      <c r="C2212" s="286" t="s">
        <v>1299</v>
      </c>
      <c r="D2212" s="91" t="s">
        <v>22</v>
      </c>
      <c r="E2212" s="155">
        <v>71</v>
      </c>
      <c r="F2212" s="681"/>
      <c r="G2212" s="840">
        <f t="shared" ref="G2212:G2214" si="60">+F2212*E2212</f>
        <v>0</v>
      </c>
      <c r="H2212" s="615"/>
    </row>
    <row r="2213" spans="2:8">
      <c r="B2213" s="103"/>
      <c r="C2213" s="286"/>
      <c r="D2213" s="91"/>
      <c r="E2213" s="155"/>
      <c r="F2213" s="681"/>
      <c r="G2213" s="840"/>
      <c r="H2213" s="615"/>
    </row>
    <row r="2214" spans="2:8" ht="46.8">
      <c r="B2214" s="103">
        <f>B2212+1</f>
        <v>29</v>
      </c>
      <c r="C2214" s="286" t="s">
        <v>1300</v>
      </c>
      <c r="D2214" s="91" t="s">
        <v>22</v>
      </c>
      <c r="E2214" s="155">
        <v>126</v>
      </c>
      <c r="F2214" s="681"/>
      <c r="G2214" s="840">
        <f t="shared" si="60"/>
        <v>0</v>
      </c>
      <c r="H2214" s="615"/>
    </row>
    <row r="2215" spans="2:8">
      <c r="B2215" s="103"/>
      <c r="C2215" s="766"/>
      <c r="D2215" s="159"/>
      <c r="E2215" s="160"/>
      <c r="F2215" s="682"/>
      <c r="G2215" s="837"/>
      <c r="H2215" s="616"/>
    </row>
    <row r="2216" spans="2:8">
      <c r="B2216" s="103"/>
      <c r="C2216" s="759" t="s">
        <v>878</v>
      </c>
      <c r="D2216" s="129"/>
      <c r="E2216" s="130"/>
      <c r="F2216" s="677"/>
      <c r="G2216" s="839"/>
      <c r="H2216" s="613"/>
    </row>
    <row r="2217" spans="2:8">
      <c r="B2217" s="103"/>
      <c r="C2217" s="759"/>
      <c r="D2217" s="129"/>
      <c r="E2217" s="130"/>
      <c r="F2217" s="677"/>
      <c r="G2217" s="839"/>
      <c r="H2217" s="613"/>
    </row>
    <row r="2218" spans="2:8" ht="75.599999999999994" customHeight="1">
      <c r="B2218" s="103"/>
      <c r="C2218" s="760" t="s">
        <v>1511</v>
      </c>
      <c r="D2218" s="140"/>
      <c r="E2218" s="141"/>
      <c r="F2218" s="679"/>
      <c r="G2218" s="837"/>
      <c r="H2218" s="610"/>
    </row>
    <row r="2219" spans="2:8">
      <c r="B2219" s="103"/>
      <c r="C2219" s="760"/>
      <c r="D2219" s="140"/>
      <c r="E2219" s="141"/>
      <c r="F2219" s="679"/>
      <c r="G2219" s="837"/>
      <c r="H2219" s="610"/>
    </row>
    <row r="2220" spans="2:8">
      <c r="B2220" s="103">
        <f>B2214+1</f>
        <v>30</v>
      </c>
      <c r="C2220" s="760" t="s">
        <v>854</v>
      </c>
      <c r="D2220" s="140" t="s">
        <v>22</v>
      </c>
      <c r="E2220" s="141">
        <v>70</v>
      </c>
      <c r="F2220" s="679"/>
      <c r="G2220" s="837">
        <f>+E2220*F2220</f>
        <v>0</v>
      </c>
      <c r="H2220" s="610"/>
    </row>
    <row r="2221" spans="2:8">
      <c r="B2221" s="103"/>
      <c r="C2221" s="760"/>
      <c r="D2221" s="140"/>
      <c r="E2221" s="141"/>
      <c r="F2221" s="679"/>
      <c r="G2221" s="837"/>
      <c r="H2221" s="610"/>
    </row>
    <row r="2222" spans="2:8">
      <c r="B2222" s="103">
        <f>B2220+1</f>
        <v>31</v>
      </c>
      <c r="C2222" s="760" t="s">
        <v>856</v>
      </c>
      <c r="D2222" s="140" t="s">
        <v>22</v>
      </c>
      <c r="E2222" s="141">
        <v>70</v>
      </c>
      <c r="F2222" s="679"/>
      <c r="G2222" s="838">
        <f>+E2222*F2222</f>
        <v>0</v>
      </c>
      <c r="H2222" s="611"/>
    </row>
    <row r="2223" spans="2:8">
      <c r="B2223" s="103"/>
      <c r="C2223" s="759"/>
      <c r="D2223" s="129"/>
      <c r="E2223" s="130"/>
      <c r="F2223" s="677"/>
      <c r="G2223" s="839"/>
      <c r="H2223" s="613"/>
    </row>
    <row r="2224" spans="2:8">
      <c r="B2224" s="103"/>
      <c r="C2224" s="767" t="s">
        <v>879</v>
      </c>
      <c r="D2224" s="121"/>
      <c r="E2224" s="122"/>
      <c r="F2224" s="677"/>
      <c r="G2224" s="835"/>
      <c r="H2224" s="606"/>
    </row>
    <row r="2225" spans="2:8">
      <c r="B2225" s="103"/>
      <c r="C2225" s="755"/>
      <c r="D2225" s="121"/>
      <c r="E2225" s="122"/>
      <c r="F2225" s="677"/>
      <c r="G2225" s="835"/>
      <c r="H2225" s="606"/>
    </row>
    <row r="2226" spans="2:8">
      <c r="B2226" s="103"/>
      <c r="C2226" s="768" t="s">
        <v>880</v>
      </c>
      <c r="D2226" s="121"/>
      <c r="E2226" s="122"/>
      <c r="F2226" s="677"/>
      <c r="G2226" s="835"/>
      <c r="H2226" s="606"/>
    </row>
    <row r="2227" spans="2:8">
      <c r="B2227" s="103"/>
      <c r="C2227" s="768"/>
      <c r="D2227" s="121"/>
      <c r="E2227" s="122"/>
      <c r="F2227" s="677"/>
      <c r="G2227" s="835"/>
      <c r="H2227" s="606"/>
    </row>
    <row r="2228" spans="2:8">
      <c r="B2228" s="103">
        <f>B2222+1</f>
        <v>32</v>
      </c>
      <c r="C2228" s="755" t="s">
        <v>881</v>
      </c>
      <c r="D2228" s="121" t="s">
        <v>22</v>
      </c>
      <c r="E2228" s="122">
        <v>287</v>
      </c>
      <c r="F2228" s="677"/>
      <c r="G2228" s="836">
        <f>+E2228*F2228</f>
        <v>0</v>
      </c>
      <c r="H2228" s="607"/>
    </row>
    <row r="2229" spans="2:8">
      <c r="B2229" s="103"/>
      <c r="C2229" s="755"/>
      <c r="D2229" s="121"/>
      <c r="E2229" s="122"/>
      <c r="F2229" s="677"/>
      <c r="G2229" s="836"/>
      <c r="H2229" s="607"/>
    </row>
    <row r="2230" spans="2:8">
      <c r="B2230" s="103">
        <f>B2228+1</f>
        <v>33</v>
      </c>
      <c r="C2230" s="755" t="s">
        <v>882</v>
      </c>
      <c r="D2230" s="121" t="s">
        <v>22</v>
      </c>
      <c r="E2230" s="122">
        <v>70</v>
      </c>
      <c r="F2230" s="677"/>
      <c r="G2230" s="836">
        <f>+E2230*F2230</f>
        <v>0</v>
      </c>
      <c r="H2230" s="607"/>
    </row>
    <row r="2231" spans="2:8">
      <c r="B2231" s="103"/>
      <c r="C2231" s="755"/>
      <c r="D2231" s="121"/>
      <c r="E2231" s="122"/>
      <c r="F2231" s="677"/>
      <c r="G2231" s="836"/>
      <c r="H2231" s="607"/>
    </row>
    <row r="2232" spans="2:8">
      <c r="B2232" s="103"/>
      <c r="C2232" s="282" t="s">
        <v>883</v>
      </c>
      <c r="D2232" s="279"/>
      <c r="E2232" s="279"/>
      <c r="F2232" s="667"/>
      <c r="G2232" s="821"/>
      <c r="H2232" s="563"/>
    </row>
    <row r="2233" spans="2:8">
      <c r="B2233" s="103"/>
      <c r="C2233" s="279"/>
      <c r="D2233" s="279"/>
      <c r="E2233" s="279"/>
      <c r="F2233" s="667"/>
      <c r="G2233" s="821"/>
      <c r="H2233" s="563"/>
    </row>
    <row r="2234" spans="2:8">
      <c r="B2234" s="103"/>
      <c r="C2234" s="769" t="s">
        <v>862</v>
      </c>
      <c r="D2234" s="140"/>
      <c r="E2234" s="141"/>
      <c r="F2234" s="683"/>
      <c r="G2234" s="838"/>
      <c r="H2234" s="611"/>
    </row>
    <row r="2235" spans="2:8">
      <c r="B2235" s="103"/>
      <c r="C2235" s="769"/>
      <c r="D2235" s="140"/>
      <c r="E2235" s="141"/>
      <c r="F2235" s="683"/>
      <c r="G2235" s="838"/>
      <c r="H2235" s="611"/>
    </row>
    <row r="2236" spans="2:8" ht="70.2">
      <c r="B2236" s="103"/>
      <c r="C2236" s="761" t="s">
        <v>865</v>
      </c>
      <c r="D2236" s="140"/>
      <c r="E2236" s="141"/>
      <c r="F2236" s="683"/>
      <c r="G2236" s="838"/>
      <c r="H2236" s="611"/>
    </row>
    <row r="2237" spans="2:8">
      <c r="B2237" s="103"/>
      <c r="C2237" s="761"/>
      <c r="D2237" s="140"/>
      <c r="E2237" s="141"/>
      <c r="F2237" s="683"/>
      <c r="G2237" s="838"/>
      <c r="H2237" s="611"/>
    </row>
    <row r="2238" spans="2:8">
      <c r="B2238" s="103"/>
      <c r="C2238" s="770" t="s">
        <v>866</v>
      </c>
      <c r="D2238" s="140"/>
      <c r="E2238" s="141"/>
      <c r="F2238" s="683"/>
      <c r="G2238" s="838"/>
      <c r="H2238" s="611"/>
    </row>
    <row r="2239" spans="2:8">
      <c r="B2239" s="103"/>
      <c r="C2239" s="770"/>
      <c r="D2239" s="140"/>
      <c r="E2239" s="141"/>
      <c r="F2239" s="683"/>
      <c r="G2239" s="838"/>
      <c r="H2239" s="611"/>
    </row>
    <row r="2240" spans="2:8">
      <c r="B2240" s="103">
        <f>B2230+1</f>
        <v>34</v>
      </c>
      <c r="C2240" s="760" t="s">
        <v>854</v>
      </c>
      <c r="D2240" s="140" t="s">
        <v>855</v>
      </c>
      <c r="E2240" s="141">
        <v>900</v>
      </c>
      <c r="F2240" s="679"/>
      <c r="G2240" s="838">
        <f>+E2240*F2240</f>
        <v>0</v>
      </c>
      <c r="H2240" s="611"/>
    </row>
    <row r="2241" spans="2:8">
      <c r="B2241" s="103"/>
      <c r="C2241" s="760"/>
      <c r="D2241" s="140"/>
      <c r="E2241" s="141"/>
      <c r="F2241" s="679"/>
      <c r="G2241" s="838"/>
      <c r="H2241" s="611"/>
    </row>
    <row r="2242" spans="2:8">
      <c r="B2242" s="103">
        <f>B2240+1</f>
        <v>35</v>
      </c>
      <c r="C2242" s="760" t="s">
        <v>856</v>
      </c>
      <c r="D2242" s="140" t="s">
        <v>855</v>
      </c>
      <c r="E2242" s="141">
        <v>900</v>
      </c>
      <c r="F2242" s="679"/>
      <c r="G2242" s="838">
        <f>+E2242*F2242</f>
        <v>0</v>
      </c>
      <c r="H2242" s="611"/>
    </row>
    <row r="2243" spans="2:8">
      <c r="B2243" s="103"/>
      <c r="C2243" s="761"/>
      <c r="D2243" s="140"/>
      <c r="E2243" s="141"/>
      <c r="F2243" s="679"/>
      <c r="G2243" s="838"/>
      <c r="H2243" s="611"/>
    </row>
    <row r="2244" spans="2:8" ht="70.2">
      <c r="B2244" s="103">
        <f>B2242+1</f>
        <v>36</v>
      </c>
      <c r="C2244" s="770" t="s">
        <v>884</v>
      </c>
      <c r="D2244" s="140" t="s">
        <v>22</v>
      </c>
      <c r="E2244" s="141">
        <v>15</v>
      </c>
      <c r="F2244" s="683"/>
      <c r="G2244" s="837">
        <f>+E2244*F2244</f>
        <v>0</v>
      </c>
      <c r="H2244" s="610"/>
    </row>
    <row r="2245" spans="2:8">
      <c r="B2245" s="103"/>
      <c r="C2245" s="770"/>
      <c r="D2245" s="140"/>
      <c r="E2245" s="141"/>
      <c r="F2245" s="679"/>
      <c r="G2245" s="837"/>
      <c r="H2245" s="610"/>
    </row>
    <row r="2246" spans="2:8" ht="46.8">
      <c r="B2246" s="103"/>
      <c r="C2246" s="760" t="s">
        <v>869</v>
      </c>
      <c r="D2246" s="140"/>
      <c r="E2246" s="141"/>
      <c r="F2246" s="679"/>
      <c r="G2246" s="837"/>
      <c r="H2246" s="610"/>
    </row>
    <row r="2247" spans="2:8">
      <c r="B2247" s="103"/>
      <c r="C2247" s="760" t="s">
        <v>885</v>
      </c>
      <c r="D2247" s="140"/>
      <c r="E2247" s="141"/>
      <c r="F2247" s="679"/>
      <c r="G2247" s="837"/>
      <c r="H2247" s="610"/>
    </row>
    <row r="2248" spans="2:8">
      <c r="B2248" s="103"/>
      <c r="C2248" s="760"/>
      <c r="D2248" s="140"/>
      <c r="E2248" s="141"/>
      <c r="F2248" s="679"/>
      <c r="G2248" s="837"/>
      <c r="H2248" s="610"/>
    </row>
    <row r="2249" spans="2:8">
      <c r="B2249" s="103">
        <f>B2244+1</f>
        <v>37</v>
      </c>
      <c r="C2249" s="760" t="s">
        <v>854</v>
      </c>
      <c r="D2249" s="140" t="s">
        <v>22</v>
      </c>
      <c r="E2249" s="141">
        <v>25</v>
      </c>
      <c r="F2249" s="679"/>
      <c r="G2249" s="837">
        <f>+E2249*F2249</f>
        <v>0</v>
      </c>
      <c r="H2249" s="610"/>
    </row>
    <row r="2250" spans="2:8">
      <c r="B2250" s="103"/>
      <c r="C2250" s="760"/>
      <c r="D2250" s="140"/>
      <c r="E2250" s="141"/>
      <c r="F2250" s="679"/>
      <c r="G2250" s="837"/>
      <c r="H2250" s="610"/>
    </row>
    <row r="2251" spans="2:8">
      <c r="B2251" s="103">
        <f>B2249+1</f>
        <v>38</v>
      </c>
      <c r="C2251" s="760" t="s">
        <v>856</v>
      </c>
      <c r="D2251" s="140" t="s">
        <v>22</v>
      </c>
      <c r="E2251" s="141">
        <v>25</v>
      </c>
      <c r="F2251" s="679"/>
      <c r="G2251" s="838">
        <f>+E2251*F2251</f>
        <v>0</v>
      </c>
      <c r="H2251" s="611"/>
    </row>
    <row r="2252" spans="2:8">
      <c r="B2252" s="103"/>
      <c r="C2252" s="770"/>
      <c r="D2252" s="140"/>
      <c r="E2252" s="141"/>
      <c r="F2252" s="679"/>
      <c r="G2252" s="838"/>
      <c r="H2252" s="611"/>
    </row>
    <row r="2253" spans="2:8" ht="70.2">
      <c r="B2253" s="103">
        <f>B2251+1</f>
        <v>39</v>
      </c>
      <c r="C2253" s="760" t="s">
        <v>1649</v>
      </c>
      <c r="D2253" s="140" t="s">
        <v>855</v>
      </c>
      <c r="E2253" s="141">
        <v>210</v>
      </c>
      <c r="F2253" s="657"/>
      <c r="G2253" s="838">
        <f>+E2253*F2253</f>
        <v>0</v>
      </c>
      <c r="H2253" s="611"/>
    </row>
    <row r="2254" spans="2:8">
      <c r="B2254" s="103"/>
      <c r="C2254" s="760"/>
      <c r="D2254" s="62"/>
      <c r="E2254" s="62"/>
      <c r="F2254" s="657"/>
      <c r="G2254" s="819"/>
      <c r="H2254" s="230"/>
    </row>
    <row r="2255" spans="2:8" ht="46.8">
      <c r="B2255" s="103"/>
      <c r="C2255" s="770" t="s">
        <v>1596</v>
      </c>
      <c r="D2255" s="140"/>
      <c r="E2255" s="141"/>
      <c r="F2255" s="679"/>
      <c r="G2255" s="837"/>
      <c r="H2255" s="610"/>
    </row>
    <row r="2256" spans="2:8">
      <c r="B2256" s="103"/>
      <c r="C2256" s="770" t="s">
        <v>1595</v>
      </c>
      <c r="D2256" s="140"/>
      <c r="E2256" s="141"/>
      <c r="F2256" s="679"/>
      <c r="G2256" s="837"/>
      <c r="H2256" s="610"/>
    </row>
    <row r="2257" spans="2:8">
      <c r="B2257" s="103"/>
      <c r="C2257" s="770"/>
      <c r="D2257" s="140"/>
      <c r="E2257" s="141"/>
      <c r="F2257" s="679"/>
      <c r="G2257" s="837"/>
      <c r="H2257" s="610"/>
    </row>
    <row r="2258" spans="2:8">
      <c r="B2258" s="103">
        <f>B2253+1</f>
        <v>40</v>
      </c>
      <c r="C2258" s="770" t="s">
        <v>886</v>
      </c>
      <c r="D2258" s="140" t="s">
        <v>22</v>
      </c>
      <c r="E2258" s="141">
        <v>12</v>
      </c>
      <c r="F2258" s="679"/>
      <c r="G2258" s="837">
        <f>F2258*E2258</f>
        <v>0</v>
      </c>
      <c r="H2258" s="610"/>
    </row>
    <row r="2259" spans="2:8">
      <c r="B2259" s="103"/>
      <c r="C2259" s="770"/>
      <c r="D2259" s="140"/>
      <c r="E2259" s="141"/>
      <c r="F2259" s="679"/>
      <c r="G2259" s="837"/>
      <c r="H2259" s="610"/>
    </row>
    <row r="2260" spans="2:8">
      <c r="B2260" s="103">
        <f>B2258+1</f>
        <v>41</v>
      </c>
      <c r="C2260" s="770" t="s">
        <v>887</v>
      </c>
      <c r="D2260" s="140" t="s">
        <v>22</v>
      </c>
      <c r="E2260" s="141">
        <v>0</v>
      </c>
      <c r="F2260" s="679"/>
      <c r="G2260" s="837">
        <f>F2260*E2260</f>
        <v>0</v>
      </c>
      <c r="H2260" s="617"/>
    </row>
    <row r="2261" spans="2:8">
      <c r="B2261" s="103"/>
      <c r="C2261" s="770"/>
      <c r="D2261" s="140"/>
      <c r="E2261" s="141"/>
      <c r="F2261" s="679"/>
      <c r="G2261" s="837"/>
      <c r="H2261" s="617"/>
    </row>
    <row r="2262" spans="2:8">
      <c r="B2262" s="103">
        <f>B2260+1</f>
        <v>42</v>
      </c>
      <c r="C2262" s="760" t="s">
        <v>888</v>
      </c>
      <c r="D2262" s="140" t="s">
        <v>22</v>
      </c>
      <c r="E2262" s="141">
        <v>0</v>
      </c>
      <c r="F2262" s="680"/>
      <c r="G2262" s="837">
        <f>F2262*E2262</f>
        <v>0</v>
      </c>
      <c r="H2262" s="617"/>
    </row>
    <row r="2263" spans="2:8">
      <c r="B2263" s="103"/>
      <c r="C2263" s="760"/>
      <c r="D2263" s="140"/>
      <c r="E2263" s="141"/>
      <c r="F2263" s="680"/>
      <c r="G2263" s="837"/>
      <c r="H2263" s="610"/>
    </row>
    <row r="2264" spans="2:8">
      <c r="B2264" s="103">
        <f>B2262+1</f>
        <v>43</v>
      </c>
      <c r="C2264" s="62" t="s">
        <v>889</v>
      </c>
      <c r="D2264" s="140" t="s">
        <v>22</v>
      </c>
      <c r="E2264" s="141">
        <v>60</v>
      </c>
      <c r="F2264" s="683"/>
      <c r="G2264" s="838">
        <f>F2264*E2264</f>
        <v>0</v>
      </c>
      <c r="H2264" s="611"/>
    </row>
    <row r="2265" spans="2:8">
      <c r="B2265" s="103"/>
      <c r="C2265" s="771"/>
      <c r="D2265" s="172"/>
      <c r="E2265" s="173"/>
      <c r="F2265" s="680"/>
      <c r="G2265" s="838"/>
      <c r="H2265" s="611"/>
    </row>
    <row r="2266" spans="2:8">
      <c r="B2266" s="103"/>
      <c r="C2266" s="771" t="s">
        <v>890</v>
      </c>
      <c r="D2266" s="172"/>
      <c r="E2266" s="173"/>
      <c r="F2266" s="680"/>
      <c r="G2266" s="838"/>
      <c r="H2266" s="611"/>
    </row>
    <row r="2267" spans="2:8">
      <c r="B2267" s="103"/>
      <c r="C2267" s="771"/>
      <c r="D2267" s="172"/>
      <c r="E2267" s="173"/>
      <c r="F2267" s="680"/>
      <c r="G2267" s="838"/>
      <c r="H2267" s="611"/>
    </row>
    <row r="2268" spans="2:8">
      <c r="B2268" s="103">
        <f>B2264+1</f>
        <v>44</v>
      </c>
      <c r="C2268" s="771" t="s">
        <v>886</v>
      </c>
      <c r="D2268" s="172" t="s">
        <v>22</v>
      </c>
      <c r="E2268" s="173">
        <v>32</v>
      </c>
      <c r="F2268" s="684"/>
      <c r="G2268" s="837">
        <f>F2268*E2268</f>
        <v>0</v>
      </c>
      <c r="H2268" s="618"/>
    </row>
    <row r="2269" spans="2:8">
      <c r="B2269" s="103"/>
      <c r="C2269" s="771"/>
      <c r="D2269" s="172"/>
      <c r="E2269" s="173"/>
      <c r="F2269" s="684"/>
      <c r="G2269" s="837"/>
      <c r="H2269" s="618"/>
    </row>
    <row r="2270" spans="2:8">
      <c r="B2270" s="103">
        <f>B2268+1</f>
        <v>45</v>
      </c>
      <c r="C2270" s="770" t="s">
        <v>887</v>
      </c>
      <c r="D2270" s="140" t="s">
        <v>22</v>
      </c>
      <c r="E2270" s="141">
        <v>10</v>
      </c>
      <c r="F2270" s="679"/>
      <c r="G2270" s="837">
        <f>F2270*E2270</f>
        <v>0</v>
      </c>
      <c r="H2270" s="610"/>
    </row>
    <row r="2271" spans="2:8">
      <c r="B2271" s="103"/>
      <c r="C2271" s="770"/>
      <c r="D2271" s="140"/>
      <c r="E2271" s="141"/>
      <c r="F2271" s="679"/>
      <c r="G2271" s="837"/>
      <c r="H2271" s="610"/>
    </row>
    <row r="2272" spans="2:8">
      <c r="B2272" s="103">
        <f t="shared" ref="B2272:B2274" si="61">B2270+1</f>
        <v>46</v>
      </c>
      <c r="C2272" s="771" t="s">
        <v>888</v>
      </c>
      <c r="D2272" s="172" t="s">
        <v>22</v>
      </c>
      <c r="E2272" s="173">
        <v>0</v>
      </c>
      <c r="F2272" s="680"/>
      <c r="G2272" s="837">
        <f t="shared" ref="G2272" si="62">F2272*E2272</f>
        <v>0</v>
      </c>
      <c r="H2272" s="619"/>
    </row>
    <row r="2273" spans="2:8">
      <c r="B2273" s="103"/>
      <c r="C2273" s="771"/>
      <c r="D2273" s="172"/>
      <c r="E2273" s="173"/>
      <c r="F2273" s="680"/>
      <c r="G2273" s="837"/>
      <c r="H2273" s="619"/>
    </row>
    <row r="2274" spans="2:8">
      <c r="B2274" s="103">
        <f t="shared" si="61"/>
        <v>47</v>
      </c>
      <c r="C2274" s="62" t="s">
        <v>889</v>
      </c>
      <c r="D2274" s="140" t="s">
        <v>22</v>
      </c>
      <c r="E2274" s="141">
        <v>0</v>
      </c>
      <c r="F2274" s="683"/>
      <c r="G2274" s="838">
        <f>F2274*E2274</f>
        <v>0</v>
      </c>
      <c r="H2274" s="620"/>
    </row>
    <row r="2275" spans="2:8">
      <c r="B2275" s="103"/>
      <c r="C2275" s="771"/>
      <c r="D2275" s="172"/>
      <c r="E2275" s="173"/>
      <c r="F2275" s="680"/>
      <c r="G2275" s="837"/>
      <c r="H2275" s="618"/>
    </row>
    <row r="2276" spans="2:8">
      <c r="B2276" s="103"/>
      <c r="C2276" s="771" t="s">
        <v>891</v>
      </c>
      <c r="D2276" s="172"/>
      <c r="E2276" s="173"/>
      <c r="F2276" s="680"/>
      <c r="G2276" s="837"/>
      <c r="H2276" s="618"/>
    </row>
    <row r="2277" spans="2:8">
      <c r="B2277" s="103"/>
      <c r="C2277" s="771"/>
      <c r="D2277" s="172"/>
      <c r="E2277" s="173"/>
      <c r="F2277" s="680"/>
      <c r="G2277" s="837"/>
      <c r="H2277" s="618"/>
    </row>
    <row r="2278" spans="2:8">
      <c r="B2278" s="103">
        <f>B2274+1</f>
        <v>48</v>
      </c>
      <c r="C2278" s="771" t="s">
        <v>886</v>
      </c>
      <c r="D2278" s="172" t="s">
        <v>22</v>
      </c>
      <c r="E2278" s="173">
        <v>0</v>
      </c>
      <c r="F2278" s="680"/>
      <c r="G2278" s="837"/>
      <c r="H2278" s="619"/>
    </row>
    <row r="2279" spans="2:8">
      <c r="B2279" s="103"/>
      <c r="C2279" s="771"/>
      <c r="D2279" s="172"/>
      <c r="E2279" s="173"/>
      <c r="F2279" s="680"/>
      <c r="G2279" s="837"/>
      <c r="H2279" s="619"/>
    </row>
    <row r="2280" spans="2:8">
      <c r="B2280" s="103">
        <f>B2278+1</f>
        <v>49</v>
      </c>
      <c r="C2280" s="771" t="s">
        <v>887</v>
      </c>
      <c r="D2280" s="172" t="s">
        <v>22</v>
      </c>
      <c r="E2280" s="173">
        <v>0</v>
      </c>
      <c r="F2280" s="680"/>
      <c r="G2280" s="837">
        <f>F2280*$F$38</f>
        <v>0</v>
      </c>
      <c r="H2280" s="619"/>
    </row>
    <row r="2281" spans="2:8">
      <c r="B2281" s="103"/>
      <c r="C2281" s="771"/>
      <c r="D2281" s="172"/>
      <c r="E2281" s="173"/>
      <c r="F2281" s="680"/>
      <c r="G2281" s="837"/>
      <c r="H2281" s="618"/>
    </row>
    <row r="2282" spans="2:8">
      <c r="B2282" s="103">
        <f>B2280+1</f>
        <v>50</v>
      </c>
      <c r="C2282" s="771" t="s">
        <v>892</v>
      </c>
      <c r="D2282" s="172" t="s">
        <v>22</v>
      </c>
      <c r="E2282" s="173">
        <v>50</v>
      </c>
      <c r="F2282" s="680"/>
      <c r="G2282" s="837">
        <f>F2282*$F$39</f>
        <v>0</v>
      </c>
      <c r="H2282" s="618"/>
    </row>
    <row r="2283" spans="2:8">
      <c r="B2283" s="103"/>
      <c r="C2283" s="771"/>
      <c r="D2283" s="172"/>
      <c r="E2283" s="173"/>
      <c r="F2283" s="680"/>
      <c r="G2283" s="837"/>
      <c r="H2283" s="618"/>
    </row>
    <row r="2284" spans="2:8">
      <c r="B2284" s="103"/>
      <c r="C2284" s="771" t="s">
        <v>893</v>
      </c>
      <c r="D2284" s="172"/>
      <c r="E2284" s="173"/>
      <c r="F2284" s="680"/>
      <c r="G2284" s="837"/>
      <c r="H2284" s="618"/>
    </row>
    <row r="2285" spans="2:8">
      <c r="B2285" s="103"/>
      <c r="C2285" s="771"/>
      <c r="D2285" s="172"/>
      <c r="E2285" s="173"/>
      <c r="F2285" s="680"/>
      <c r="G2285" s="837"/>
      <c r="H2285" s="618"/>
    </row>
    <row r="2286" spans="2:8">
      <c r="B2286" s="103">
        <f>B2282+1</f>
        <v>51</v>
      </c>
      <c r="C2286" s="771" t="s">
        <v>894</v>
      </c>
      <c r="D2286" s="172" t="s">
        <v>22</v>
      </c>
      <c r="E2286" s="173">
        <v>40</v>
      </c>
      <c r="F2286" s="680"/>
      <c r="G2286" s="837">
        <f>F2286*E2286</f>
        <v>0</v>
      </c>
      <c r="H2286" s="618"/>
    </row>
    <row r="2287" spans="2:8">
      <c r="B2287" s="103"/>
      <c r="C2287" s="771"/>
      <c r="D2287" s="172"/>
      <c r="E2287" s="173"/>
      <c r="F2287" s="680"/>
      <c r="G2287" s="837"/>
      <c r="H2287" s="618"/>
    </row>
    <row r="2288" spans="2:8">
      <c r="B2288" s="103">
        <f>B2286+1</f>
        <v>52</v>
      </c>
      <c r="C2288" s="771" t="s">
        <v>895</v>
      </c>
      <c r="D2288" s="172" t="s">
        <v>22</v>
      </c>
      <c r="E2288" s="173">
        <v>45</v>
      </c>
      <c r="F2288" s="680"/>
      <c r="G2288" s="837">
        <f>F2288*E2288</f>
        <v>0</v>
      </c>
      <c r="H2288" s="618"/>
    </row>
    <row r="2289" spans="2:8">
      <c r="B2289" s="103"/>
      <c r="C2289" s="771"/>
      <c r="D2289" s="172"/>
      <c r="E2289" s="173"/>
      <c r="F2289" s="680"/>
      <c r="G2289" s="837"/>
      <c r="H2289" s="618"/>
    </row>
    <row r="2290" spans="2:8">
      <c r="B2290" s="103"/>
      <c r="C2290" s="771" t="s">
        <v>871</v>
      </c>
      <c r="D2290" s="172"/>
      <c r="E2290" s="173"/>
      <c r="F2290" s="680"/>
      <c r="G2290" s="837"/>
      <c r="H2290" s="618"/>
    </row>
    <row r="2291" spans="2:8">
      <c r="B2291" s="103"/>
      <c r="C2291" s="771"/>
      <c r="D2291" s="172"/>
      <c r="E2291" s="173"/>
      <c r="F2291" s="680"/>
      <c r="G2291" s="837"/>
      <c r="H2291" s="618"/>
    </row>
    <row r="2292" spans="2:8">
      <c r="B2292" s="103"/>
      <c r="C2292" s="771" t="s">
        <v>896</v>
      </c>
      <c r="D2292" s="172"/>
      <c r="E2292" s="173"/>
      <c r="F2292" s="680"/>
      <c r="G2292" s="837"/>
      <c r="H2292" s="618"/>
    </row>
    <row r="2293" spans="2:8">
      <c r="B2293" s="103"/>
      <c r="C2293" s="771"/>
      <c r="D2293" s="172"/>
      <c r="E2293" s="173"/>
      <c r="F2293" s="680"/>
      <c r="G2293" s="837"/>
      <c r="H2293" s="618"/>
    </row>
    <row r="2294" spans="2:8">
      <c r="B2294" s="103"/>
      <c r="C2294" s="771" t="s">
        <v>875</v>
      </c>
      <c r="D2294" s="172"/>
      <c r="E2294" s="173"/>
      <c r="F2294" s="680"/>
      <c r="G2294" s="837"/>
      <c r="H2294" s="618"/>
    </row>
    <row r="2295" spans="2:8">
      <c r="B2295" s="103"/>
      <c r="C2295" s="771"/>
      <c r="D2295" s="172"/>
      <c r="E2295" s="173"/>
      <c r="F2295" s="680"/>
      <c r="G2295" s="837"/>
      <c r="H2295" s="618"/>
    </row>
    <row r="2296" spans="2:8">
      <c r="B2296" s="103">
        <f>B2288+1</f>
        <v>53</v>
      </c>
      <c r="C2296" s="771" t="s">
        <v>854</v>
      </c>
      <c r="D2296" s="172" t="s">
        <v>855</v>
      </c>
      <c r="E2296" s="173">
        <v>1800</v>
      </c>
      <c r="F2296" s="680"/>
      <c r="G2296" s="837">
        <f>+E2296*F2296</f>
        <v>0</v>
      </c>
      <c r="H2296" s="618"/>
    </row>
    <row r="2297" spans="2:8">
      <c r="B2297" s="103"/>
      <c r="C2297" s="771"/>
      <c r="D2297" s="172"/>
      <c r="E2297" s="173"/>
      <c r="F2297" s="680"/>
      <c r="G2297" s="837"/>
      <c r="H2297" s="618"/>
    </row>
    <row r="2298" spans="2:8">
      <c r="B2298" s="103">
        <f>B2296+1</f>
        <v>54</v>
      </c>
      <c r="C2298" s="771" t="s">
        <v>856</v>
      </c>
      <c r="D2298" s="172" t="s">
        <v>855</v>
      </c>
      <c r="E2298" s="173">
        <v>1800</v>
      </c>
      <c r="F2298" s="680"/>
      <c r="G2298" s="837">
        <f>+E2298*F2298</f>
        <v>0</v>
      </c>
      <c r="H2298" s="618"/>
    </row>
    <row r="2299" spans="2:8">
      <c r="B2299" s="103"/>
      <c r="C2299" s="771"/>
      <c r="D2299" s="172"/>
      <c r="E2299" s="173"/>
      <c r="F2299" s="680"/>
      <c r="G2299" s="837"/>
      <c r="H2299" s="618"/>
    </row>
    <row r="2300" spans="2:8">
      <c r="B2300" s="103"/>
      <c r="C2300" s="771" t="s">
        <v>897</v>
      </c>
      <c r="D2300" s="172"/>
      <c r="E2300" s="173"/>
      <c r="F2300" s="680"/>
      <c r="G2300" s="837"/>
      <c r="H2300" s="618"/>
    </row>
    <row r="2301" spans="2:8">
      <c r="B2301" s="103"/>
      <c r="C2301" s="771"/>
      <c r="D2301" s="172"/>
      <c r="E2301" s="173"/>
      <c r="F2301" s="680"/>
      <c r="G2301" s="837"/>
      <c r="H2301" s="618"/>
    </row>
    <row r="2302" spans="2:8">
      <c r="B2302" s="103">
        <f>B2298+1</f>
        <v>55</v>
      </c>
      <c r="C2302" s="771" t="s">
        <v>854</v>
      </c>
      <c r="D2302" s="172" t="s">
        <v>855</v>
      </c>
      <c r="E2302" s="173">
        <v>800</v>
      </c>
      <c r="F2302" s="680"/>
      <c r="G2302" s="837">
        <f>+E2302*F2302</f>
        <v>0</v>
      </c>
      <c r="H2302" s="618"/>
    </row>
    <row r="2303" spans="2:8">
      <c r="B2303" s="103"/>
      <c r="C2303" s="771"/>
      <c r="D2303" s="172"/>
      <c r="E2303" s="173"/>
      <c r="F2303" s="680"/>
      <c r="G2303" s="837"/>
      <c r="H2303" s="618"/>
    </row>
    <row r="2304" spans="2:8">
      <c r="B2304" s="103">
        <f>B2302+1</f>
        <v>56</v>
      </c>
      <c r="C2304" s="771" t="s">
        <v>856</v>
      </c>
      <c r="D2304" s="172" t="s">
        <v>855</v>
      </c>
      <c r="E2304" s="173">
        <v>800</v>
      </c>
      <c r="F2304" s="680"/>
      <c r="G2304" s="837">
        <f>+E2304*F2304</f>
        <v>0</v>
      </c>
      <c r="H2304" s="618"/>
    </row>
    <row r="2305" spans="2:8">
      <c r="B2305" s="103"/>
      <c r="C2305" s="771"/>
      <c r="D2305" s="172"/>
      <c r="E2305" s="173"/>
      <c r="F2305" s="680"/>
      <c r="G2305" s="837"/>
      <c r="H2305" s="618"/>
    </row>
    <row r="2306" spans="2:8">
      <c r="B2306" s="103"/>
      <c r="C2306" s="771" t="s">
        <v>898</v>
      </c>
      <c r="D2306" s="172"/>
      <c r="E2306" s="173"/>
      <c r="F2306" s="680"/>
      <c r="G2306" s="837"/>
      <c r="H2306" s="618"/>
    </row>
    <row r="2307" spans="2:8">
      <c r="B2307" s="103"/>
      <c r="C2307" s="771"/>
      <c r="D2307" s="172"/>
      <c r="E2307" s="173"/>
      <c r="F2307" s="680"/>
      <c r="G2307" s="837"/>
      <c r="H2307" s="618"/>
    </row>
    <row r="2308" spans="2:8">
      <c r="B2308" s="103">
        <f>B2304+1</f>
        <v>57</v>
      </c>
      <c r="C2308" s="758" t="s">
        <v>854</v>
      </c>
      <c r="D2308" s="129" t="s">
        <v>855</v>
      </c>
      <c r="E2308" s="130">
        <v>500</v>
      </c>
      <c r="F2308" s="677"/>
      <c r="G2308" s="835">
        <f>+F2308*E2308</f>
        <v>0</v>
      </c>
      <c r="H2308" s="608"/>
    </row>
    <row r="2309" spans="2:8">
      <c r="B2309" s="103"/>
      <c r="C2309" s="758"/>
      <c r="D2309" s="129"/>
      <c r="E2309" s="130"/>
      <c r="F2309" s="677"/>
      <c r="G2309" s="835"/>
      <c r="H2309" s="608"/>
    </row>
    <row r="2310" spans="2:8">
      <c r="B2310" s="103">
        <f>B2308+1</f>
        <v>58</v>
      </c>
      <c r="C2310" s="772" t="s">
        <v>856</v>
      </c>
      <c r="D2310" s="177" t="s">
        <v>855</v>
      </c>
      <c r="E2310" s="178">
        <v>500</v>
      </c>
      <c r="F2310" s="677"/>
      <c r="G2310" s="835">
        <f>+F2310*E2310</f>
        <v>0</v>
      </c>
      <c r="H2310" s="621"/>
    </row>
    <row r="2311" spans="2:8">
      <c r="B2311" s="103"/>
      <c r="C2311" s="279"/>
      <c r="D2311" s="279"/>
      <c r="E2311" s="279"/>
      <c r="F2311" s="667"/>
      <c r="G2311" s="821"/>
      <c r="H2311" s="563"/>
    </row>
    <row r="2312" spans="2:8">
      <c r="B2312" s="103"/>
      <c r="C2312" s="282" t="s">
        <v>899</v>
      </c>
      <c r="D2312" s="279"/>
      <c r="E2312" s="279"/>
      <c r="F2312" s="667"/>
      <c r="G2312" s="821"/>
      <c r="H2312" s="563"/>
    </row>
    <row r="2313" spans="2:8">
      <c r="B2313" s="103"/>
      <c r="C2313" s="279"/>
      <c r="D2313" s="279"/>
      <c r="E2313" s="279"/>
      <c r="F2313" s="667"/>
      <c r="G2313" s="821"/>
      <c r="H2313" s="563"/>
    </row>
    <row r="2314" spans="2:8" ht="46.8">
      <c r="B2314" s="103"/>
      <c r="C2314" s="773" t="s">
        <v>900</v>
      </c>
      <c r="D2314" s="182"/>
      <c r="E2314" s="183"/>
      <c r="F2314" s="679"/>
      <c r="G2314" s="836"/>
      <c r="H2314" s="622"/>
    </row>
    <row r="2315" spans="2:8">
      <c r="B2315" s="103"/>
      <c r="C2315" s="773"/>
      <c r="D2315" s="182"/>
      <c r="E2315" s="183"/>
      <c r="F2315" s="679"/>
      <c r="G2315" s="836"/>
      <c r="H2315" s="622"/>
    </row>
    <row r="2316" spans="2:8" ht="70.2">
      <c r="B2316" s="103">
        <f>B2310+1</f>
        <v>59</v>
      </c>
      <c r="C2316" s="739" t="s">
        <v>901</v>
      </c>
      <c r="D2316" s="186" t="s">
        <v>22</v>
      </c>
      <c r="E2316" s="187">
        <v>17</v>
      </c>
      <c r="F2316" s="677"/>
      <c r="G2316" s="836">
        <f>F2316*E2316</f>
        <v>0</v>
      </c>
      <c r="H2316" s="622"/>
    </row>
    <row r="2317" spans="2:8">
      <c r="B2317" s="103"/>
      <c r="C2317" s="739"/>
      <c r="D2317" s="186"/>
      <c r="E2317" s="187"/>
      <c r="F2317" s="677"/>
      <c r="G2317" s="836"/>
      <c r="H2317" s="622"/>
    </row>
    <row r="2318" spans="2:8">
      <c r="B2318" s="103"/>
      <c r="C2318" s="774" t="s">
        <v>871</v>
      </c>
      <c r="D2318" s="121"/>
      <c r="E2318" s="122"/>
      <c r="F2318" s="677"/>
      <c r="G2318" s="841"/>
      <c r="H2318" s="623"/>
    </row>
    <row r="2319" spans="2:8">
      <c r="B2319" s="103"/>
      <c r="C2319" s="754"/>
      <c r="D2319" s="121"/>
      <c r="E2319" s="122"/>
      <c r="F2319" s="677"/>
      <c r="G2319" s="841"/>
      <c r="H2319" s="623"/>
    </row>
    <row r="2320" spans="2:8">
      <c r="B2320" s="103"/>
      <c r="C2320" s="753" t="s">
        <v>872</v>
      </c>
      <c r="D2320" s="121"/>
      <c r="E2320" s="122"/>
      <c r="F2320" s="677"/>
      <c r="G2320" s="841"/>
      <c r="H2320" s="623"/>
    </row>
    <row r="2321" spans="2:8">
      <c r="B2321" s="103"/>
      <c r="C2321" s="753"/>
      <c r="D2321" s="121"/>
      <c r="E2321" s="122"/>
      <c r="F2321" s="677"/>
      <c r="G2321" s="841"/>
      <c r="H2321" s="623"/>
    </row>
    <row r="2322" spans="2:8">
      <c r="B2322" s="103"/>
      <c r="C2322" s="754" t="s">
        <v>902</v>
      </c>
      <c r="D2322" s="121"/>
      <c r="E2322" s="122"/>
      <c r="F2322" s="677"/>
      <c r="G2322" s="833"/>
      <c r="H2322" s="624"/>
    </row>
    <row r="2323" spans="2:8">
      <c r="B2323" s="103"/>
      <c r="C2323" s="754"/>
      <c r="D2323" s="121"/>
      <c r="E2323" s="122"/>
      <c r="F2323" s="677"/>
      <c r="G2323" s="833"/>
      <c r="H2323" s="624"/>
    </row>
    <row r="2324" spans="2:8">
      <c r="B2324" s="103">
        <f>B2316+1</f>
        <v>60</v>
      </c>
      <c r="C2324" s="755" t="s">
        <v>854</v>
      </c>
      <c r="D2324" s="121" t="s">
        <v>855</v>
      </c>
      <c r="E2324" s="122">
        <v>1000</v>
      </c>
      <c r="F2324" s="677"/>
      <c r="G2324" s="833">
        <f>+E2324*F2324</f>
        <v>0</v>
      </c>
      <c r="H2324" s="624"/>
    </row>
    <row r="2325" spans="2:8">
      <c r="B2325" s="103"/>
      <c r="C2325" s="755"/>
      <c r="D2325" s="121"/>
      <c r="E2325" s="122"/>
      <c r="F2325" s="677"/>
      <c r="G2325" s="833"/>
      <c r="H2325" s="624"/>
    </row>
    <row r="2326" spans="2:8">
      <c r="B2326" s="103">
        <f>B2324+1</f>
        <v>61</v>
      </c>
      <c r="C2326" s="755" t="s">
        <v>856</v>
      </c>
      <c r="D2326" s="121" t="s">
        <v>855</v>
      </c>
      <c r="E2326" s="122">
        <v>1000</v>
      </c>
      <c r="F2326" s="677"/>
      <c r="G2326" s="833">
        <f>+E2326*F2326</f>
        <v>0</v>
      </c>
      <c r="H2326" s="624"/>
    </row>
    <row r="2327" spans="2:8">
      <c r="B2327" s="103"/>
      <c r="C2327" s="755"/>
      <c r="D2327" s="121"/>
      <c r="E2327" s="122"/>
      <c r="F2327" s="677"/>
      <c r="G2327" s="833"/>
      <c r="H2327" s="624"/>
    </row>
    <row r="2328" spans="2:8">
      <c r="B2328" s="103"/>
      <c r="C2328" s="754" t="s">
        <v>903</v>
      </c>
      <c r="D2328" s="121"/>
      <c r="E2328" s="122"/>
      <c r="F2328" s="677"/>
      <c r="G2328" s="841"/>
      <c r="H2328" s="623"/>
    </row>
    <row r="2329" spans="2:8">
      <c r="B2329" s="103"/>
      <c r="C2329" s="754"/>
      <c r="D2329" s="121"/>
      <c r="E2329" s="122"/>
      <c r="F2329" s="677"/>
      <c r="G2329" s="841"/>
      <c r="H2329" s="623"/>
    </row>
    <row r="2330" spans="2:8">
      <c r="B2330" s="103">
        <f>B2326+1</f>
        <v>62</v>
      </c>
      <c r="C2330" s="755" t="s">
        <v>854</v>
      </c>
      <c r="D2330" s="121" t="s">
        <v>855</v>
      </c>
      <c r="E2330" s="122">
        <v>400</v>
      </c>
      <c r="F2330" s="677"/>
      <c r="G2330" s="833">
        <f>+E2330*F2330</f>
        <v>0</v>
      </c>
      <c r="H2330" s="624"/>
    </row>
    <row r="2331" spans="2:8">
      <c r="B2331" s="103"/>
      <c r="C2331" s="755"/>
      <c r="D2331" s="121"/>
      <c r="E2331" s="122"/>
      <c r="F2331" s="677"/>
      <c r="G2331" s="833"/>
      <c r="H2331" s="624"/>
    </row>
    <row r="2332" spans="2:8">
      <c r="B2332" s="103">
        <f>B2330+1</f>
        <v>63</v>
      </c>
      <c r="C2332" s="755" t="s">
        <v>856</v>
      </c>
      <c r="D2332" s="121" t="s">
        <v>855</v>
      </c>
      <c r="E2332" s="122">
        <v>400</v>
      </c>
      <c r="F2332" s="677"/>
      <c r="G2332" s="833">
        <f>+E2332*F2332</f>
        <v>0</v>
      </c>
      <c r="H2332" s="624"/>
    </row>
    <row r="2333" spans="2:8">
      <c r="B2333" s="103"/>
      <c r="C2333" s="775"/>
      <c r="D2333" s="186"/>
      <c r="E2333" s="187"/>
      <c r="F2333" s="677"/>
      <c r="G2333" s="836"/>
      <c r="H2333" s="622"/>
    </row>
    <row r="2334" spans="2:8">
      <c r="B2334" s="103"/>
      <c r="C2334" s="776" t="s">
        <v>904</v>
      </c>
      <c r="D2334" s="186"/>
      <c r="E2334" s="187"/>
      <c r="F2334" s="677"/>
      <c r="G2334" s="836"/>
      <c r="H2334" s="622"/>
    </row>
    <row r="2335" spans="2:8">
      <c r="B2335" s="103"/>
      <c r="C2335" s="776"/>
      <c r="D2335" s="186"/>
      <c r="E2335" s="187"/>
      <c r="F2335" s="677"/>
      <c r="G2335" s="836"/>
      <c r="H2335" s="622"/>
    </row>
    <row r="2336" spans="2:8">
      <c r="B2336" s="103">
        <f>B2332+1</f>
        <v>64</v>
      </c>
      <c r="C2336" s="775" t="s">
        <v>905</v>
      </c>
      <c r="D2336" s="186" t="s">
        <v>22</v>
      </c>
      <c r="E2336" s="187">
        <v>2</v>
      </c>
      <c r="F2336" s="677"/>
      <c r="G2336" s="836">
        <f>F2336*E2336</f>
        <v>0</v>
      </c>
      <c r="H2336" s="622"/>
    </row>
    <row r="2337" spans="2:8">
      <c r="B2337" s="103"/>
      <c r="C2337" s="279"/>
      <c r="D2337" s="279"/>
      <c r="E2337" s="279"/>
      <c r="F2337" s="667"/>
      <c r="G2337" s="821"/>
      <c r="H2337" s="563"/>
    </row>
    <row r="2338" spans="2:8">
      <c r="B2338" s="103"/>
      <c r="C2338" s="282" t="s">
        <v>906</v>
      </c>
      <c r="D2338" s="279"/>
      <c r="E2338" s="279"/>
      <c r="F2338" s="667"/>
      <c r="G2338" s="821"/>
      <c r="H2338" s="563"/>
    </row>
    <row r="2339" spans="2:8">
      <c r="B2339" s="103"/>
      <c r="C2339" s="279"/>
      <c r="D2339" s="279"/>
      <c r="E2339" s="279"/>
      <c r="F2339" s="667"/>
      <c r="G2339" s="821"/>
      <c r="H2339" s="563"/>
    </row>
    <row r="2340" spans="2:8">
      <c r="B2340" s="103"/>
      <c r="C2340" s="751" t="s">
        <v>907</v>
      </c>
      <c r="D2340" s="110"/>
      <c r="E2340" s="111"/>
      <c r="F2340" s="677"/>
      <c r="G2340" s="833"/>
      <c r="H2340" s="602"/>
    </row>
    <row r="2341" spans="2:8">
      <c r="B2341" s="103"/>
      <c r="C2341" s="751"/>
      <c r="D2341" s="110"/>
      <c r="E2341" s="111"/>
      <c r="F2341" s="677"/>
      <c r="G2341" s="833"/>
      <c r="H2341" s="602"/>
    </row>
    <row r="2342" spans="2:8">
      <c r="B2342" s="103"/>
      <c r="C2342" s="751" t="s">
        <v>908</v>
      </c>
      <c r="D2342" s="110"/>
      <c r="E2342" s="111"/>
      <c r="F2342" s="677"/>
      <c r="G2342" s="833"/>
      <c r="H2342" s="602"/>
    </row>
    <row r="2343" spans="2:8">
      <c r="B2343" s="103"/>
      <c r="C2343" s="751"/>
      <c r="D2343" s="110"/>
      <c r="E2343" s="111"/>
      <c r="F2343" s="677"/>
      <c r="G2343" s="833"/>
      <c r="H2343" s="602"/>
    </row>
    <row r="2344" spans="2:8" ht="46.8">
      <c r="B2344" s="103">
        <f>B2336+1</f>
        <v>65</v>
      </c>
      <c r="C2344" s="749" t="s">
        <v>1621</v>
      </c>
      <c r="D2344" s="110" t="s">
        <v>910</v>
      </c>
      <c r="E2344" s="111">
        <v>1</v>
      </c>
      <c r="F2344" s="677"/>
      <c r="G2344" s="833">
        <f>+E2344*F2344</f>
        <v>0</v>
      </c>
      <c r="H2344" s="602"/>
    </row>
    <row r="2345" spans="2:8">
      <c r="B2345" s="103"/>
      <c r="C2345" s="749"/>
      <c r="D2345" s="110"/>
      <c r="E2345" s="111"/>
      <c r="F2345" s="677"/>
      <c r="G2345" s="833"/>
      <c r="H2345" s="602"/>
    </row>
    <row r="2346" spans="2:8">
      <c r="B2346" s="103">
        <f>B2344+1</f>
        <v>66</v>
      </c>
      <c r="C2346" s="279" t="s">
        <v>420</v>
      </c>
      <c r="D2346" s="279" t="s">
        <v>1321</v>
      </c>
      <c r="E2346" s="653">
        <v>0.05</v>
      </c>
      <c r="F2346" s="677"/>
      <c r="G2346" s="833">
        <f>E2346*F2346</f>
        <v>0</v>
      </c>
      <c r="H2346" s="602"/>
    </row>
    <row r="2347" spans="2:8">
      <c r="B2347" s="103"/>
      <c r="C2347" s="279"/>
      <c r="D2347" s="279"/>
      <c r="E2347" s="654"/>
      <c r="F2347" s="677"/>
      <c r="G2347" s="833"/>
      <c r="H2347" s="602"/>
    </row>
    <row r="2348" spans="2:8">
      <c r="B2348" s="103">
        <f>B2346+1</f>
        <v>67</v>
      </c>
      <c r="C2348" s="279" t="s">
        <v>421</v>
      </c>
      <c r="D2348" s="279" t="s">
        <v>1321</v>
      </c>
      <c r="E2348" s="653">
        <v>2.5000000000000001E-2</v>
      </c>
      <c r="F2348" s="677"/>
      <c r="G2348" s="833">
        <f t="shared" ref="G2348" si="63">E2348*F2348</f>
        <v>0</v>
      </c>
      <c r="H2348" s="602"/>
    </row>
    <row r="2349" spans="2:8">
      <c r="B2349" s="103"/>
      <c r="C2349" s="749"/>
      <c r="D2349" s="110"/>
      <c r="E2349" s="655"/>
      <c r="F2349" s="677"/>
      <c r="G2349" s="833"/>
      <c r="H2349" s="602"/>
    </row>
    <row r="2350" spans="2:8">
      <c r="B2350" s="103"/>
      <c r="C2350" s="751" t="s">
        <v>911</v>
      </c>
      <c r="D2350" s="110"/>
      <c r="E2350" s="111"/>
      <c r="F2350" s="677"/>
      <c r="G2350" s="833"/>
      <c r="H2350" s="602"/>
    </row>
    <row r="2351" spans="2:8">
      <c r="B2351" s="103"/>
      <c r="C2351" s="751"/>
      <c r="D2351" s="110"/>
      <c r="E2351" s="111"/>
      <c r="F2351" s="677"/>
      <c r="G2351" s="833"/>
      <c r="H2351" s="602"/>
    </row>
    <row r="2352" spans="2:8" ht="74.400000000000006" customHeight="1">
      <c r="B2352" s="103">
        <f>B2348+1</f>
        <v>68</v>
      </c>
      <c r="C2352" s="749" t="s">
        <v>1623</v>
      </c>
      <c r="D2352" s="110" t="s">
        <v>910</v>
      </c>
      <c r="E2352" s="111">
        <v>1</v>
      </c>
      <c r="F2352" s="677"/>
      <c r="G2352" s="833">
        <f>+E2352*F2352</f>
        <v>0</v>
      </c>
      <c r="H2352" s="602"/>
    </row>
    <row r="2353" spans="2:8">
      <c r="B2353" s="103"/>
      <c r="C2353" s="749"/>
      <c r="D2353" s="110"/>
      <c r="E2353" s="111"/>
      <c r="F2353" s="677"/>
      <c r="G2353" s="833"/>
      <c r="H2353" s="602"/>
    </row>
    <row r="2354" spans="2:8">
      <c r="B2354" s="103">
        <f>B2352+1</f>
        <v>69</v>
      </c>
      <c r="C2354" s="279" t="s">
        <v>420</v>
      </c>
      <c r="D2354" s="279" t="s">
        <v>1321</v>
      </c>
      <c r="E2354" s="653">
        <v>0.05</v>
      </c>
      <c r="F2354" s="677"/>
      <c r="G2354" s="833">
        <f>E2354*F2354</f>
        <v>0</v>
      </c>
      <c r="H2354" s="602"/>
    </row>
    <row r="2355" spans="2:8">
      <c r="B2355" s="103"/>
      <c r="C2355" s="279"/>
      <c r="D2355" s="279"/>
      <c r="E2355" s="654"/>
      <c r="F2355" s="677"/>
      <c r="G2355" s="833"/>
      <c r="H2355" s="602"/>
    </row>
    <row r="2356" spans="2:8">
      <c r="B2356" s="103">
        <f>B2354+1</f>
        <v>70</v>
      </c>
      <c r="C2356" s="279" t="s">
        <v>421</v>
      </c>
      <c r="D2356" s="279" t="s">
        <v>1321</v>
      </c>
      <c r="E2356" s="653">
        <v>2.5000000000000001E-2</v>
      </c>
      <c r="F2356" s="677"/>
      <c r="G2356" s="833">
        <f t="shared" ref="G2356" si="64">E2356*F2356</f>
        <v>0</v>
      </c>
      <c r="H2356" s="602"/>
    </row>
    <row r="2357" spans="2:8">
      <c r="B2357" s="103"/>
      <c r="C2357" s="749"/>
      <c r="D2357" s="110"/>
      <c r="E2357" s="655"/>
      <c r="F2357" s="677"/>
      <c r="G2357" s="833"/>
      <c r="H2357" s="602"/>
    </row>
    <row r="2358" spans="2:8">
      <c r="B2358" s="103"/>
      <c r="C2358" s="282" t="s">
        <v>913</v>
      </c>
      <c r="D2358" s="279"/>
      <c r="E2358" s="279"/>
      <c r="F2358" s="667"/>
      <c r="G2358" s="821"/>
      <c r="H2358" s="563"/>
    </row>
    <row r="2359" spans="2:8">
      <c r="B2359" s="103"/>
      <c r="C2359" s="279"/>
      <c r="D2359" s="279"/>
      <c r="E2359" s="279"/>
      <c r="F2359" s="667"/>
      <c r="G2359" s="821"/>
      <c r="H2359" s="563"/>
    </row>
    <row r="2360" spans="2:8">
      <c r="B2360" s="103"/>
      <c r="C2360" s="751" t="s">
        <v>914</v>
      </c>
      <c r="D2360" s="110"/>
      <c r="E2360" s="111"/>
      <c r="F2360" s="677"/>
      <c r="G2360" s="833"/>
      <c r="H2360" s="602"/>
    </row>
    <row r="2361" spans="2:8">
      <c r="B2361" s="103"/>
      <c r="C2361" s="751"/>
      <c r="D2361" s="110"/>
      <c r="E2361" s="111"/>
      <c r="F2361" s="677"/>
      <c r="G2361" s="833"/>
      <c r="H2361" s="602"/>
    </row>
    <row r="2362" spans="2:8" ht="70.2">
      <c r="B2362" s="103">
        <f>B2356+1</f>
        <v>71</v>
      </c>
      <c r="C2362" s="749" t="s">
        <v>915</v>
      </c>
      <c r="D2362" s="110" t="s">
        <v>608</v>
      </c>
      <c r="E2362" s="111">
        <v>1</v>
      </c>
      <c r="F2362" s="677"/>
      <c r="G2362" s="833">
        <f>F2362*E2362</f>
        <v>0</v>
      </c>
      <c r="H2362" s="602"/>
    </row>
    <row r="2363" spans="2:8">
      <c r="B2363" s="103"/>
      <c r="C2363" s="749"/>
      <c r="D2363" s="110"/>
      <c r="E2363" s="111"/>
      <c r="F2363" s="677"/>
      <c r="G2363" s="833"/>
      <c r="H2363" s="602"/>
    </row>
    <row r="2364" spans="2:8">
      <c r="B2364" s="103"/>
      <c r="C2364" s="751" t="s">
        <v>916</v>
      </c>
      <c r="D2364" s="110"/>
      <c r="E2364" s="111"/>
      <c r="F2364" s="677"/>
      <c r="G2364" s="833"/>
      <c r="H2364" s="602"/>
    </row>
    <row r="2365" spans="2:8">
      <c r="B2365" s="103"/>
      <c r="C2365" s="751"/>
      <c r="D2365" s="110"/>
      <c r="E2365" s="111"/>
      <c r="F2365" s="677"/>
      <c r="G2365" s="833"/>
      <c r="H2365" s="602"/>
    </row>
    <row r="2366" spans="2:8">
      <c r="B2366" s="103">
        <f>B2362+1</f>
        <v>72</v>
      </c>
      <c r="C2366" s="749" t="s">
        <v>1514</v>
      </c>
      <c r="D2366" s="110" t="s">
        <v>910</v>
      </c>
      <c r="E2366" s="111">
        <v>1</v>
      </c>
      <c r="F2366" s="677"/>
      <c r="G2366" s="833">
        <f>+E2366*F2366</f>
        <v>0</v>
      </c>
      <c r="H2366" s="602"/>
    </row>
    <row r="2367" spans="2:8">
      <c r="B2367" s="103"/>
      <c r="C2367" s="279"/>
      <c r="D2367" s="279"/>
      <c r="E2367" s="279"/>
      <c r="F2367" s="667"/>
      <c r="G2367" s="821"/>
      <c r="H2367" s="563"/>
    </row>
    <row r="2368" spans="2:8">
      <c r="B2368" s="103"/>
      <c r="C2368" s="734" t="s">
        <v>1443</v>
      </c>
      <c r="D2368" s="279"/>
      <c r="E2368" s="279"/>
      <c r="F2368" s="667"/>
      <c r="G2368" s="821"/>
      <c r="H2368" s="563"/>
    </row>
    <row r="2369" spans="2:9">
      <c r="B2369" s="103"/>
      <c r="C2369" s="734" t="s">
        <v>1583</v>
      </c>
      <c r="D2369" s="279"/>
      <c r="E2369" s="279"/>
      <c r="F2369" s="667"/>
      <c r="G2369" s="821"/>
      <c r="H2369" s="563"/>
    </row>
    <row r="2370" spans="2:9">
      <c r="B2370" s="103"/>
      <c r="C2370" s="734" t="s">
        <v>1562</v>
      </c>
      <c r="D2370" s="282"/>
      <c r="E2370" s="282"/>
      <c r="F2370" s="674"/>
      <c r="G2370" s="828">
        <f>SUM(G2104:G2369)</f>
        <v>0</v>
      </c>
      <c r="H2370" s="595"/>
    </row>
    <row r="2371" spans="2:9">
      <c r="B2371" s="103"/>
      <c r="C2371" s="279"/>
      <c r="D2371" s="279"/>
      <c r="E2371" s="279"/>
      <c r="F2371" s="667"/>
      <c r="G2371" s="821"/>
      <c r="H2371" s="563"/>
    </row>
    <row r="2372" spans="2:9" s="277" customFormat="1">
      <c r="B2372" s="272"/>
      <c r="C2372" s="289"/>
      <c r="D2372" s="289"/>
      <c r="E2372" s="289"/>
      <c r="F2372" s="675"/>
      <c r="G2372" s="830"/>
      <c r="H2372" s="597"/>
      <c r="I2372" s="230"/>
    </row>
    <row r="2373" spans="2:9">
      <c r="B2373" s="103"/>
      <c r="C2373" s="279"/>
      <c r="D2373" s="279"/>
      <c r="E2373" s="279"/>
      <c r="F2373" s="667"/>
      <c r="G2373" s="821"/>
      <c r="H2373" s="563"/>
    </row>
    <row r="2374" spans="2:9">
      <c r="B2374" s="103"/>
      <c r="C2374" s="734" t="s">
        <v>1563</v>
      </c>
      <c r="D2374" s="279"/>
      <c r="E2374" s="279"/>
      <c r="F2374" s="667"/>
      <c r="G2374" s="821"/>
      <c r="H2374" s="563"/>
    </row>
    <row r="2375" spans="2:9">
      <c r="B2375" s="103"/>
      <c r="C2375" s="734" t="s">
        <v>1582</v>
      </c>
      <c r="D2375" s="279"/>
      <c r="E2375" s="279"/>
      <c r="F2375" s="667"/>
      <c r="G2375" s="821"/>
      <c r="H2375" s="563"/>
    </row>
    <row r="2376" spans="2:9">
      <c r="B2376" s="103"/>
      <c r="C2376" s="734"/>
      <c r="D2376" s="279"/>
      <c r="E2376" s="279"/>
      <c r="F2376" s="667"/>
      <c r="G2376" s="821"/>
      <c r="H2376" s="563"/>
    </row>
    <row r="2377" spans="2:9">
      <c r="B2377" s="103"/>
      <c r="C2377" s="734" t="s">
        <v>1563</v>
      </c>
      <c r="D2377" s="279"/>
      <c r="E2377" s="279"/>
      <c r="F2377" s="667"/>
      <c r="G2377" s="821"/>
      <c r="H2377" s="563"/>
    </row>
    <row r="2378" spans="2:9">
      <c r="B2378" s="103"/>
      <c r="C2378" s="734"/>
      <c r="D2378" s="279"/>
      <c r="E2378" s="279"/>
      <c r="F2378" s="667"/>
      <c r="G2378" s="821"/>
      <c r="H2378" s="563"/>
    </row>
    <row r="2379" spans="2:9">
      <c r="B2379" s="103"/>
      <c r="C2379" s="734" t="s">
        <v>1443</v>
      </c>
      <c r="D2379" s="279"/>
      <c r="E2379" s="279"/>
      <c r="F2379" s="667"/>
      <c r="G2379" s="821"/>
      <c r="H2379" s="563"/>
    </row>
    <row r="2380" spans="2:9">
      <c r="B2380" s="103"/>
      <c r="C2380" s="734"/>
      <c r="D2380" s="279"/>
      <c r="E2380" s="279"/>
      <c r="F2380" s="667"/>
      <c r="G2380" s="821"/>
      <c r="H2380" s="563"/>
    </row>
    <row r="2381" spans="2:9">
      <c r="B2381" s="103"/>
      <c r="C2381" s="282" t="s">
        <v>560</v>
      </c>
      <c r="D2381" s="279"/>
      <c r="E2381" s="279"/>
      <c r="F2381" s="667"/>
      <c r="G2381" s="821"/>
      <c r="H2381" s="563"/>
    </row>
    <row r="2382" spans="2:9">
      <c r="B2382" s="103"/>
      <c r="C2382" s="279"/>
      <c r="D2382" s="279"/>
      <c r="E2382" s="279"/>
      <c r="F2382" s="667"/>
      <c r="G2382" s="821"/>
      <c r="H2382" s="563"/>
    </row>
    <row r="2383" spans="2:9" ht="46.8">
      <c r="B2383" s="103"/>
      <c r="C2383" s="747" t="s">
        <v>1641</v>
      </c>
      <c r="D2383" s="195"/>
      <c r="E2383" s="197"/>
      <c r="F2383" s="667"/>
      <c r="G2383" s="821"/>
      <c r="H2383" s="563"/>
    </row>
    <row r="2384" spans="2:9">
      <c r="B2384" s="103"/>
      <c r="C2384" s="195"/>
      <c r="D2384" s="195"/>
      <c r="E2384" s="196"/>
      <c r="F2384" s="667"/>
      <c r="G2384" s="821"/>
      <c r="H2384" s="563"/>
    </row>
    <row r="2385" spans="2:8">
      <c r="B2385" s="103"/>
      <c r="C2385" s="777" t="s">
        <v>917</v>
      </c>
      <c r="D2385" s="195" t="s">
        <v>11</v>
      </c>
      <c r="E2385" s="195"/>
      <c r="F2385" s="667"/>
      <c r="G2385" s="821"/>
      <c r="H2385" s="563"/>
    </row>
    <row r="2386" spans="2:8">
      <c r="B2386" s="103"/>
      <c r="C2386" s="195"/>
      <c r="D2386" s="195"/>
      <c r="E2386" s="197"/>
      <c r="F2386" s="667"/>
      <c r="G2386" s="821"/>
      <c r="H2386" s="563"/>
    </row>
    <row r="2387" spans="2:8" ht="70.2">
      <c r="B2387" s="103"/>
      <c r="C2387" s="777" t="s">
        <v>918</v>
      </c>
      <c r="D2387" s="200"/>
      <c r="E2387" s="197"/>
      <c r="F2387" s="667"/>
      <c r="G2387" s="821"/>
      <c r="H2387" s="563"/>
    </row>
    <row r="2388" spans="2:8">
      <c r="B2388" s="103"/>
      <c r="C2388" s="777"/>
      <c r="D2388" s="200"/>
      <c r="E2388" s="197"/>
      <c r="F2388" s="667"/>
      <c r="G2388" s="821"/>
      <c r="H2388" s="563"/>
    </row>
    <row r="2389" spans="2:8">
      <c r="B2389" s="103">
        <v>1</v>
      </c>
      <c r="C2389" s="778" t="s">
        <v>919</v>
      </c>
      <c r="D2389" s="200" t="s">
        <v>920</v>
      </c>
      <c r="E2389" s="197">
        <v>1</v>
      </c>
      <c r="F2389" s="657"/>
      <c r="G2389" s="819">
        <f>E2389*F2389</f>
        <v>0</v>
      </c>
      <c r="H2389" s="625"/>
    </row>
    <row r="2390" spans="2:8">
      <c r="B2390" s="103"/>
      <c r="C2390" s="778"/>
      <c r="D2390" s="200"/>
      <c r="E2390" s="197"/>
      <c r="F2390" s="657"/>
      <c r="G2390" s="819"/>
      <c r="H2390" s="625"/>
    </row>
    <row r="2391" spans="2:8">
      <c r="B2391" s="103">
        <f>B2389+1</f>
        <v>2</v>
      </c>
      <c r="C2391" s="778" t="s">
        <v>921</v>
      </c>
      <c r="D2391" s="200" t="s">
        <v>920</v>
      </c>
      <c r="E2391" s="197">
        <v>1</v>
      </c>
      <c r="F2391" s="657"/>
      <c r="G2391" s="819">
        <f>E2391*F2391</f>
        <v>0</v>
      </c>
      <c r="H2391" s="625"/>
    </row>
    <row r="2392" spans="2:8">
      <c r="B2392" s="103"/>
      <c r="C2392" s="778"/>
      <c r="D2392" s="200"/>
      <c r="E2392" s="197"/>
      <c r="F2392" s="657"/>
      <c r="G2392" s="819"/>
      <c r="H2392" s="625"/>
    </row>
    <row r="2393" spans="2:8" ht="93.6">
      <c r="B2393" s="103"/>
      <c r="C2393" s="777" t="s">
        <v>922</v>
      </c>
      <c r="D2393" s="200"/>
      <c r="E2393" s="197"/>
      <c r="F2393" s="657"/>
      <c r="G2393" s="819"/>
      <c r="H2393" s="625"/>
    </row>
    <row r="2394" spans="2:8">
      <c r="B2394" s="103"/>
      <c r="C2394" s="777"/>
      <c r="D2394" s="200"/>
      <c r="E2394" s="197"/>
      <c r="F2394" s="657"/>
      <c r="G2394" s="819"/>
      <c r="H2394" s="625"/>
    </row>
    <row r="2395" spans="2:8">
      <c r="B2395" s="103">
        <f>B2391+1</f>
        <v>3</v>
      </c>
      <c r="C2395" s="778" t="s">
        <v>923</v>
      </c>
      <c r="D2395" s="200" t="s">
        <v>920</v>
      </c>
      <c r="E2395" s="197">
        <v>5</v>
      </c>
      <c r="F2395" s="657"/>
      <c r="G2395" s="819">
        <f>E2395*F2395</f>
        <v>0</v>
      </c>
      <c r="H2395" s="625"/>
    </row>
    <row r="2396" spans="2:8">
      <c r="B2396" s="103"/>
      <c r="C2396" s="777"/>
      <c r="D2396" s="200"/>
      <c r="E2396" s="197"/>
      <c r="F2396" s="657"/>
      <c r="G2396" s="819"/>
      <c r="H2396" s="625"/>
    </row>
    <row r="2397" spans="2:8">
      <c r="B2397" s="103">
        <f>B2395+1</f>
        <v>4</v>
      </c>
      <c r="C2397" s="778" t="s">
        <v>924</v>
      </c>
      <c r="D2397" s="200" t="s">
        <v>920</v>
      </c>
      <c r="E2397" s="197">
        <v>6</v>
      </c>
      <c r="F2397" s="657"/>
      <c r="G2397" s="819">
        <f>E2397*F2397</f>
        <v>0</v>
      </c>
      <c r="H2397" s="625"/>
    </row>
    <row r="2398" spans="2:8">
      <c r="B2398" s="103"/>
      <c r="C2398" s="778"/>
      <c r="D2398" s="200"/>
      <c r="E2398" s="197"/>
      <c r="F2398" s="657"/>
      <c r="G2398" s="819"/>
      <c r="H2398" s="625"/>
    </row>
    <row r="2399" spans="2:8">
      <c r="B2399" s="103">
        <f t="shared" ref="B2399:B2401" si="65">B2397+1</f>
        <v>5</v>
      </c>
      <c r="C2399" s="778" t="s">
        <v>925</v>
      </c>
      <c r="D2399" s="200" t="s">
        <v>920</v>
      </c>
      <c r="E2399" s="197">
        <v>3</v>
      </c>
      <c r="F2399" s="657"/>
      <c r="G2399" s="819">
        <f>E2399*F2399</f>
        <v>0</v>
      </c>
      <c r="H2399" s="625"/>
    </row>
    <row r="2400" spans="2:8">
      <c r="B2400" s="103"/>
      <c r="C2400" s="778"/>
      <c r="D2400" s="200"/>
      <c r="E2400" s="197"/>
      <c r="F2400" s="657"/>
      <c r="G2400" s="819"/>
      <c r="H2400" s="625"/>
    </row>
    <row r="2401" spans="2:8">
      <c r="B2401" s="103">
        <f t="shared" si="65"/>
        <v>6</v>
      </c>
      <c r="C2401" s="778" t="s">
        <v>926</v>
      </c>
      <c r="D2401" s="200" t="s">
        <v>920</v>
      </c>
      <c r="E2401" s="197">
        <v>3</v>
      </c>
      <c r="F2401" s="657"/>
      <c r="G2401" s="819">
        <f>E2401*F2401</f>
        <v>0</v>
      </c>
      <c r="H2401" s="625"/>
    </row>
    <row r="2402" spans="2:8">
      <c r="B2402" s="103"/>
      <c r="C2402" s="778"/>
      <c r="D2402" s="200"/>
      <c r="E2402" s="197"/>
      <c r="F2402" s="657"/>
      <c r="G2402" s="819"/>
      <c r="H2402" s="625"/>
    </row>
    <row r="2403" spans="2:8" ht="117">
      <c r="B2403" s="103"/>
      <c r="C2403" s="777" t="s">
        <v>927</v>
      </c>
      <c r="D2403" s="200"/>
      <c r="E2403" s="197"/>
      <c r="F2403" s="657"/>
      <c r="G2403" s="819"/>
      <c r="H2403" s="625"/>
    </row>
    <row r="2404" spans="2:8">
      <c r="B2404" s="103"/>
      <c r="C2404" s="778"/>
      <c r="D2404" s="200"/>
      <c r="E2404" s="197"/>
      <c r="F2404" s="657"/>
      <c r="G2404" s="819"/>
      <c r="H2404" s="625"/>
    </row>
    <row r="2405" spans="2:8">
      <c r="B2405" s="103">
        <f>B2401+1</f>
        <v>7</v>
      </c>
      <c r="C2405" s="778" t="s">
        <v>928</v>
      </c>
      <c r="D2405" s="200" t="s">
        <v>920</v>
      </c>
      <c r="E2405" s="197">
        <v>3</v>
      </c>
      <c r="F2405" s="657"/>
      <c r="G2405" s="819">
        <f>E2405*F2405</f>
        <v>0</v>
      </c>
      <c r="H2405" s="625"/>
    </row>
    <row r="2406" spans="2:8">
      <c r="B2406" s="103"/>
      <c r="C2406" s="778"/>
      <c r="D2406" s="200"/>
      <c r="E2406" s="197"/>
      <c r="F2406" s="657"/>
      <c r="G2406" s="819"/>
      <c r="H2406" s="625"/>
    </row>
    <row r="2407" spans="2:8">
      <c r="B2407" s="103">
        <f>B2405+1</f>
        <v>8</v>
      </c>
      <c r="C2407" s="778" t="s">
        <v>929</v>
      </c>
      <c r="D2407" s="200" t="s">
        <v>920</v>
      </c>
      <c r="E2407" s="197">
        <v>4</v>
      </c>
      <c r="F2407" s="657"/>
      <c r="G2407" s="819">
        <f>E2407*F2407</f>
        <v>0</v>
      </c>
      <c r="H2407" s="625"/>
    </row>
    <row r="2408" spans="2:8">
      <c r="B2408" s="103"/>
      <c r="C2408" s="778"/>
      <c r="D2408" s="200"/>
      <c r="E2408" s="197"/>
      <c r="F2408" s="657"/>
      <c r="G2408" s="819"/>
      <c r="H2408" s="625"/>
    </row>
    <row r="2409" spans="2:8">
      <c r="B2409" s="103">
        <f t="shared" ref="B2409:B2411" si="66">B2407+1</f>
        <v>9</v>
      </c>
      <c r="C2409" s="778" t="s">
        <v>930</v>
      </c>
      <c r="D2409" s="200" t="s">
        <v>920</v>
      </c>
      <c r="E2409" s="197">
        <v>37</v>
      </c>
      <c r="F2409" s="657"/>
      <c r="G2409" s="819">
        <f>E2409*F2409</f>
        <v>0</v>
      </c>
      <c r="H2409" s="625"/>
    </row>
    <row r="2410" spans="2:8">
      <c r="B2410" s="103"/>
      <c r="C2410" s="778"/>
      <c r="D2410" s="200"/>
      <c r="E2410" s="197"/>
      <c r="F2410" s="657"/>
      <c r="G2410" s="819"/>
      <c r="H2410" s="625"/>
    </row>
    <row r="2411" spans="2:8">
      <c r="B2411" s="103">
        <f t="shared" si="66"/>
        <v>10</v>
      </c>
      <c r="C2411" s="778" t="s">
        <v>931</v>
      </c>
      <c r="D2411" s="200" t="s">
        <v>920</v>
      </c>
      <c r="E2411" s="197">
        <v>37</v>
      </c>
      <c r="F2411" s="657"/>
      <c r="G2411" s="819">
        <f>E2411*F2411</f>
        <v>0</v>
      </c>
      <c r="H2411" s="625"/>
    </row>
    <row r="2412" spans="2:8">
      <c r="B2412" s="103"/>
      <c r="C2412" s="778"/>
      <c r="D2412" s="200"/>
      <c r="E2412" s="197"/>
      <c r="F2412" s="657"/>
      <c r="G2412" s="819"/>
      <c r="H2412" s="625"/>
    </row>
    <row r="2413" spans="2:8" ht="117">
      <c r="B2413" s="103"/>
      <c r="C2413" s="777" t="s">
        <v>932</v>
      </c>
      <c r="D2413" s="200"/>
      <c r="E2413" s="197"/>
      <c r="F2413" s="657"/>
      <c r="G2413" s="819"/>
      <c r="H2413" s="625"/>
    </row>
    <row r="2414" spans="2:8">
      <c r="B2414" s="103"/>
      <c r="C2414" s="777"/>
      <c r="D2414" s="200"/>
      <c r="E2414" s="197"/>
      <c r="F2414" s="657"/>
      <c r="G2414" s="819"/>
      <c r="H2414" s="625"/>
    </row>
    <row r="2415" spans="2:8">
      <c r="B2415" s="103">
        <f>B2411+1</f>
        <v>11</v>
      </c>
      <c r="C2415" s="778" t="s">
        <v>933</v>
      </c>
      <c r="D2415" s="200" t="s">
        <v>920</v>
      </c>
      <c r="E2415" s="197">
        <v>3</v>
      </c>
      <c r="F2415" s="657"/>
      <c r="G2415" s="819">
        <f>E2415*F2415</f>
        <v>0</v>
      </c>
      <c r="H2415" s="625"/>
    </row>
    <row r="2416" spans="2:8">
      <c r="B2416" s="103"/>
      <c r="C2416" s="777"/>
      <c r="D2416" s="200"/>
      <c r="E2416" s="197"/>
      <c r="F2416" s="657"/>
      <c r="G2416" s="819"/>
      <c r="H2416" s="626"/>
    </row>
    <row r="2417" spans="2:8">
      <c r="B2417" s="103"/>
      <c r="C2417" s="777" t="s">
        <v>934</v>
      </c>
      <c r="D2417" s="200"/>
      <c r="E2417" s="197"/>
      <c r="F2417" s="657"/>
      <c r="G2417" s="819"/>
      <c r="H2417" s="626"/>
    </row>
    <row r="2418" spans="2:8">
      <c r="B2418" s="103"/>
      <c r="C2418" s="779"/>
      <c r="D2418" s="200"/>
      <c r="E2418" s="197"/>
      <c r="F2418" s="657"/>
      <c r="G2418" s="819"/>
      <c r="H2418" s="626"/>
    </row>
    <row r="2419" spans="2:8" ht="93.6">
      <c r="B2419" s="103"/>
      <c r="C2419" s="777" t="s">
        <v>935</v>
      </c>
      <c r="D2419" s="200"/>
      <c r="E2419" s="197"/>
      <c r="F2419" s="657"/>
      <c r="G2419" s="819"/>
      <c r="H2419" s="626"/>
    </row>
    <row r="2420" spans="2:8">
      <c r="B2420" s="103"/>
      <c r="C2420" s="780"/>
      <c r="D2420" s="200"/>
      <c r="E2420" s="197"/>
      <c r="F2420" s="657"/>
      <c r="G2420" s="819"/>
      <c r="H2420" s="626"/>
    </row>
    <row r="2421" spans="2:8">
      <c r="B2421" s="103">
        <f>B2415+1</f>
        <v>12</v>
      </c>
      <c r="C2421" s="778" t="s">
        <v>936</v>
      </c>
      <c r="D2421" s="200" t="s">
        <v>920</v>
      </c>
      <c r="E2421" s="197">
        <v>16</v>
      </c>
      <c r="F2421" s="657"/>
      <c r="G2421" s="819">
        <f>E2421*F2421</f>
        <v>0</v>
      </c>
      <c r="H2421" s="625"/>
    </row>
    <row r="2422" spans="2:8">
      <c r="B2422" s="103"/>
      <c r="C2422" s="778"/>
      <c r="D2422" s="200"/>
      <c r="E2422" s="197"/>
      <c r="F2422" s="657"/>
      <c r="G2422" s="819"/>
      <c r="H2422" s="625"/>
    </row>
    <row r="2423" spans="2:8">
      <c r="B2423" s="103">
        <f>B2421+1</f>
        <v>13</v>
      </c>
      <c r="C2423" s="778" t="s">
        <v>937</v>
      </c>
      <c r="D2423" s="200" t="s">
        <v>920</v>
      </c>
      <c r="E2423" s="197">
        <v>3</v>
      </c>
      <c r="F2423" s="657"/>
      <c r="G2423" s="819">
        <f>E2423*F2423</f>
        <v>0</v>
      </c>
      <c r="H2423" s="625"/>
    </row>
    <row r="2424" spans="2:8">
      <c r="B2424" s="103"/>
      <c r="C2424" s="778"/>
      <c r="D2424" s="200"/>
      <c r="E2424" s="197"/>
      <c r="F2424" s="657"/>
      <c r="G2424" s="819"/>
      <c r="H2424" s="625"/>
    </row>
    <row r="2425" spans="2:8">
      <c r="B2425" s="103">
        <f t="shared" ref="B2425:B2431" si="67">B2423+1</f>
        <v>14</v>
      </c>
      <c r="C2425" s="778" t="s">
        <v>938</v>
      </c>
      <c r="D2425" s="200" t="s">
        <v>920</v>
      </c>
      <c r="E2425" s="197">
        <v>8</v>
      </c>
      <c r="F2425" s="657"/>
      <c r="G2425" s="819">
        <f>E2425*F2425</f>
        <v>0</v>
      </c>
      <c r="H2425" s="625"/>
    </row>
    <row r="2426" spans="2:8">
      <c r="B2426" s="103"/>
      <c r="C2426" s="778"/>
      <c r="D2426" s="200"/>
      <c r="E2426" s="197"/>
      <c r="F2426" s="657"/>
      <c r="G2426" s="819"/>
      <c r="H2426" s="625"/>
    </row>
    <row r="2427" spans="2:8">
      <c r="B2427" s="103">
        <f t="shared" si="67"/>
        <v>15</v>
      </c>
      <c r="C2427" s="778" t="s">
        <v>939</v>
      </c>
      <c r="D2427" s="200" t="s">
        <v>920</v>
      </c>
      <c r="E2427" s="197">
        <v>6</v>
      </c>
      <c r="F2427" s="657"/>
      <c r="G2427" s="819">
        <f>E2427*F2427</f>
        <v>0</v>
      </c>
      <c r="H2427" s="625"/>
    </row>
    <row r="2428" spans="2:8">
      <c r="B2428" s="103"/>
      <c r="C2428" s="778"/>
      <c r="D2428" s="200"/>
      <c r="E2428" s="197"/>
      <c r="F2428" s="657"/>
      <c r="G2428" s="819"/>
      <c r="H2428" s="625"/>
    </row>
    <row r="2429" spans="2:8">
      <c r="B2429" s="103">
        <f t="shared" si="67"/>
        <v>16</v>
      </c>
      <c r="C2429" s="778" t="s">
        <v>940</v>
      </c>
      <c r="D2429" s="200" t="s">
        <v>920</v>
      </c>
      <c r="E2429" s="197">
        <v>9</v>
      </c>
      <c r="F2429" s="657"/>
      <c r="G2429" s="819">
        <f>E2429*F2429</f>
        <v>0</v>
      </c>
      <c r="H2429" s="625"/>
    </row>
    <row r="2430" spans="2:8">
      <c r="B2430" s="103"/>
      <c r="C2430" s="778"/>
      <c r="D2430" s="200"/>
      <c r="E2430" s="197"/>
      <c r="F2430" s="657"/>
      <c r="G2430" s="819"/>
      <c r="H2430" s="625"/>
    </row>
    <row r="2431" spans="2:8">
      <c r="B2431" s="103">
        <f t="shared" si="67"/>
        <v>17</v>
      </c>
      <c r="C2431" s="778" t="s">
        <v>941</v>
      </c>
      <c r="D2431" s="200" t="s">
        <v>920</v>
      </c>
      <c r="E2431" s="197">
        <v>2</v>
      </c>
      <c r="F2431" s="657"/>
      <c r="G2431" s="819">
        <f>E2431*F2431</f>
        <v>0</v>
      </c>
      <c r="H2431" s="625"/>
    </row>
    <row r="2432" spans="2:8">
      <c r="B2432" s="103"/>
      <c r="C2432" s="780"/>
      <c r="D2432" s="197"/>
      <c r="E2432" s="197"/>
      <c r="F2432" s="657"/>
      <c r="G2432" s="819"/>
      <c r="H2432" s="625"/>
    </row>
    <row r="2433" spans="2:8" ht="70.2">
      <c r="B2433" s="103"/>
      <c r="C2433" s="777" t="s">
        <v>942</v>
      </c>
      <c r="D2433" s="197"/>
      <c r="E2433" s="197"/>
      <c r="F2433" s="667"/>
      <c r="G2433" s="821"/>
      <c r="H2433" s="563"/>
    </row>
    <row r="2434" spans="2:8">
      <c r="B2434" s="103"/>
      <c r="C2434" s="780"/>
      <c r="D2434" s="197"/>
      <c r="E2434" s="197"/>
      <c r="F2434" s="667"/>
      <c r="G2434" s="821"/>
      <c r="H2434" s="563"/>
    </row>
    <row r="2435" spans="2:8">
      <c r="B2435" s="103">
        <f>B2431+1</f>
        <v>18</v>
      </c>
      <c r="C2435" s="778" t="s">
        <v>943</v>
      </c>
      <c r="D2435" s="200" t="s">
        <v>920</v>
      </c>
      <c r="E2435" s="197">
        <v>6</v>
      </c>
      <c r="F2435" s="657"/>
      <c r="G2435" s="819">
        <f>E2435*F2435</f>
        <v>0</v>
      </c>
      <c r="H2435" s="625"/>
    </row>
    <row r="2436" spans="2:8">
      <c r="B2436" s="103"/>
      <c r="C2436" s="780"/>
      <c r="D2436" s="197"/>
      <c r="E2436" s="197"/>
      <c r="F2436" s="657"/>
      <c r="G2436" s="819"/>
      <c r="H2436" s="625"/>
    </row>
    <row r="2437" spans="2:8">
      <c r="B2437" s="103">
        <f>B2435+1</f>
        <v>19</v>
      </c>
      <c r="C2437" s="778" t="s">
        <v>944</v>
      </c>
      <c r="D2437" s="200" t="s">
        <v>920</v>
      </c>
      <c r="E2437" s="197">
        <v>2</v>
      </c>
      <c r="F2437" s="657"/>
      <c r="G2437" s="819">
        <f>E2437*F2437</f>
        <v>0</v>
      </c>
      <c r="H2437" s="625"/>
    </row>
    <row r="2438" spans="2:8">
      <c r="B2438" s="103"/>
      <c r="C2438" s="780"/>
      <c r="D2438" s="197"/>
      <c r="E2438" s="197"/>
      <c r="F2438" s="657"/>
      <c r="G2438" s="819"/>
      <c r="H2438" s="625"/>
    </row>
    <row r="2439" spans="2:8">
      <c r="B2439" s="103">
        <f t="shared" ref="B2439:B2451" si="68">B2437+1</f>
        <v>20</v>
      </c>
      <c r="C2439" s="778" t="s">
        <v>945</v>
      </c>
      <c r="D2439" s="200" t="s">
        <v>920</v>
      </c>
      <c r="E2439" s="197">
        <v>7</v>
      </c>
      <c r="F2439" s="657"/>
      <c r="G2439" s="819">
        <f>E2439*F2439</f>
        <v>0</v>
      </c>
      <c r="H2439" s="625"/>
    </row>
    <row r="2440" spans="2:8">
      <c r="B2440" s="103"/>
      <c r="C2440" s="780"/>
      <c r="D2440" s="197"/>
      <c r="E2440" s="197"/>
      <c r="F2440" s="657"/>
      <c r="G2440" s="819"/>
      <c r="H2440" s="625"/>
    </row>
    <row r="2441" spans="2:8">
      <c r="B2441" s="103">
        <f t="shared" si="68"/>
        <v>21</v>
      </c>
      <c r="C2441" s="778" t="s">
        <v>946</v>
      </c>
      <c r="D2441" s="200" t="s">
        <v>920</v>
      </c>
      <c r="E2441" s="197">
        <v>9</v>
      </c>
      <c r="F2441" s="657"/>
      <c r="G2441" s="819">
        <f>E2441*F2441</f>
        <v>0</v>
      </c>
      <c r="H2441" s="625"/>
    </row>
    <row r="2442" spans="2:8">
      <c r="B2442" s="103"/>
      <c r="C2442" s="781"/>
      <c r="D2442" s="208"/>
      <c r="E2442" s="209"/>
      <c r="F2442" s="685"/>
      <c r="G2442" s="831"/>
      <c r="H2442" s="627"/>
    </row>
    <row r="2443" spans="2:8">
      <c r="B2443" s="103">
        <f t="shared" si="68"/>
        <v>22</v>
      </c>
      <c r="C2443" s="778" t="s">
        <v>947</v>
      </c>
      <c r="D2443" s="200" t="s">
        <v>920</v>
      </c>
      <c r="E2443" s="197">
        <v>2</v>
      </c>
      <c r="F2443" s="657"/>
      <c r="G2443" s="819">
        <f>E2443*F2443</f>
        <v>0</v>
      </c>
      <c r="H2443" s="625"/>
    </row>
    <row r="2444" spans="2:8">
      <c r="B2444" s="103"/>
      <c r="C2444" s="781"/>
      <c r="D2444" s="208"/>
      <c r="E2444" s="209"/>
      <c r="F2444" s="685"/>
      <c r="G2444" s="831"/>
      <c r="H2444" s="627"/>
    </row>
    <row r="2445" spans="2:8">
      <c r="B2445" s="103">
        <f t="shared" si="68"/>
        <v>23</v>
      </c>
      <c r="C2445" s="778" t="s">
        <v>948</v>
      </c>
      <c r="D2445" s="200" t="s">
        <v>920</v>
      </c>
      <c r="E2445" s="197">
        <v>2</v>
      </c>
      <c r="F2445" s="657"/>
      <c r="G2445" s="819">
        <f>E2445*F2445</f>
        <v>0</v>
      </c>
      <c r="H2445" s="625"/>
    </row>
    <row r="2446" spans="2:8">
      <c r="B2446" s="103"/>
      <c r="C2446" s="778"/>
      <c r="D2446" s="200"/>
      <c r="E2446" s="197"/>
      <c r="F2446" s="657"/>
      <c r="G2446" s="819"/>
      <c r="H2446" s="625"/>
    </row>
    <row r="2447" spans="2:8">
      <c r="B2447" s="103">
        <f t="shared" si="68"/>
        <v>24</v>
      </c>
      <c r="C2447" s="778" t="s">
        <v>949</v>
      </c>
      <c r="D2447" s="200" t="s">
        <v>920</v>
      </c>
      <c r="E2447" s="197">
        <v>3</v>
      </c>
      <c r="F2447" s="657"/>
      <c r="G2447" s="819">
        <f>E2447*F2447</f>
        <v>0</v>
      </c>
      <c r="H2447" s="625"/>
    </row>
    <row r="2448" spans="2:8">
      <c r="B2448" s="103"/>
      <c r="C2448" s="782"/>
      <c r="D2448" s="213"/>
      <c r="E2448" s="213"/>
      <c r="F2448" s="660"/>
      <c r="G2448" s="819"/>
      <c r="H2448" s="625"/>
    </row>
    <row r="2449" spans="2:8">
      <c r="B2449" s="103">
        <f t="shared" si="68"/>
        <v>25</v>
      </c>
      <c r="C2449" s="778" t="s">
        <v>950</v>
      </c>
      <c r="D2449" s="200" t="s">
        <v>920</v>
      </c>
      <c r="E2449" s="197">
        <v>3</v>
      </c>
      <c r="F2449" s="657"/>
      <c r="G2449" s="819">
        <f>E2449*F2449</f>
        <v>0</v>
      </c>
      <c r="H2449" s="625"/>
    </row>
    <row r="2450" spans="2:8">
      <c r="B2450" s="103"/>
      <c r="C2450" s="778"/>
      <c r="D2450" s="200"/>
      <c r="E2450" s="197"/>
      <c r="F2450" s="657"/>
      <c r="G2450" s="819"/>
      <c r="H2450" s="625"/>
    </row>
    <row r="2451" spans="2:8">
      <c r="B2451" s="103">
        <f t="shared" si="68"/>
        <v>26</v>
      </c>
      <c r="C2451" s="778" t="s">
        <v>951</v>
      </c>
      <c r="D2451" s="200" t="s">
        <v>920</v>
      </c>
      <c r="E2451" s="197">
        <v>2</v>
      </c>
      <c r="F2451" s="657"/>
      <c r="G2451" s="819">
        <f>E2451*F2451</f>
        <v>0</v>
      </c>
      <c r="H2451" s="625"/>
    </row>
    <row r="2452" spans="2:8">
      <c r="B2452" s="103"/>
      <c r="C2452" s="777"/>
      <c r="D2452" s="200"/>
      <c r="E2452" s="197"/>
      <c r="F2452" s="657"/>
      <c r="G2452" s="819"/>
      <c r="H2452" s="626"/>
    </row>
    <row r="2453" spans="2:8">
      <c r="B2453" s="103"/>
      <c r="C2453" s="779" t="s">
        <v>952</v>
      </c>
      <c r="D2453" s="197"/>
      <c r="E2453" s="197"/>
      <c r="F2453" s="657"/>
      <c r="G2453" s="819"/>
      <c r="H2453" s="626"/>
    </row>
    <row r="2454" spans="2:8">
      <c r="B2454" s="103"/>
      <c r="C2454" s="780"/>
      <c r="D2454" s="197"/>
      <c r="E2454" s="197"/>
      <c r="F2454" s="657"/>
      <c r="G2454" s="819"/>
      <c r="H2454" s="625"/>
    </row>
    <row r="2455" spans="2:8" ht="70.2">
      <c r="B2455" s="103"/>
      <c r="C2455" s="777" t="s">
        <v>953</v>
      </c>
      <c r="D2455" s="197"/>
      <c r="E2455" s="197"/>
      <c r="F2455" s="657"/>
      <c r="G2455" s="819"/>
      <c r="H2455" s="625"/>
    </row>
    <row r="2456" spans="2:8">
      <c r="B2456" s="103"/>
      <c r="C2456" s="777"/>
      <c r="D2456" s="197"/>
      <c r="E2456" s="197"/>
      <c r="F2456" s="657"/>
      <c r="G2456" s="819"/>
      <c r="H2456" s="625"/>
    </row>
    <row r="2457" spans="2:8">
      <c r="B2457" s="103">
        <f>B2451+1</f>
        <v>27</v>
      </c>
      <c r="C2457" s="780" t="s">
        <v>954</v>
      </c>
      <c r="D2457" s="197" t="s">
        <v>32</v>
      </c>
      <c r="E2457" s="197">
        <v>260</v>
      </c>
      <c r="F2457" s="657"/>
      <c r="G2457" s="819">
        <f>E2457*F2457</f>
        <v>0</v>
      </c>
      <c r="H2457" s="625"/>
    </row>
    <row r="2458" spans="2:8">
      <c r="B2458" s="103"/>
      <c r="C2458" s="780"/>
      <c r="D2458" s="197"/>
      <c r="E2458" s="197"/>
      <c r="F2458" s="657"/>
      <c r="G2458" s="819"/>
      <c r="H2458" s="625"/>
    </row>
    <row r="2459" spans="2:8">
      <c r="B2459" s="103">
        <f>B2457+1</f>
        <v>28</v>
      </c>
      <c r="C2459" s="780" t="s">
        <v>955</v>
      </c>
      <c r="D2459" s="197" t="s">
        <v>32</v>
      </c>
      <c r="E2459" s="197">
        <v>96</v>
      </c>
      <c r="F2459" s="657"/>
      <c r="G2459" s="819">
        <f>E2459*F2459</f>
        <v>0</v>
      </c>
      <c r="H2459" s="625"/>
    </row>
    <row r="2460" spans="2:8">
      <c r="B2460" s="103"/>
      <c r="C2460" s="780"/>
      <c r="D2460" s="197"/>
      <c r="E2460" s="197"/>
      <c r="F2460" s="657"/>
      <c r="G2460" s="819"/>
      <c r="H2460" s="625"/>
    </row>
    <row r="2461" spans="2:8">
      <c r="B2461" s="103">
        <f t="shared" ref="B2461:B2473" si="69">B2459+1</f>
        <v>29</v>
      </c>
      <c r="C2461" s="780" t="s">
        <v>956</v>
      </c>
      <c r="D2461" s="197" t="s">
        <v>32</v>
      </c>
      <c r="E2461" s="197">
        <v>330</v>
      </c>
      <c r="F2461" s="657"/>
      <c r="G2461" s="819">
        <f>E2461*F2461</f>
        <v>0</v>
      </c>
      <c r="H2461" s="625"/>
    </row>
    <row r="2462" spans="2:8">
      <c r="B2462" s="103"/>
      <c r="C2462" s="780"/>
      <c r="D2462" s="197"/>
      <c r="E2462" s="197"/>
      <c r="F2462" s="657"/>
      <c r="G2462" s="819"/>
      <c r="H2462" s="625"/>
    </row>
    <row r="2463" spans="2:8">
      <c r="B2463" s="103">
        <f t="shared" si="69"/>
        <v>30</v>
      </c>
      <c r="C2463" s="780" t="s">
        <v>957</v>
      </c>
      <c r="D2463" s="197" t="s">
        <v>32</v>
      </c>
      <c r="E2463" s="197">
        <v>159</v>
      </c>
      <c r="F2463" s="657"/>
      <c r="G2463" s="819">
        <f>E2463*F2463</f>
        <v>0</v>
      </c>
      <c r="H2463" s="625"/>
    </row>
    <row r="2464" spans="2:8">
      <c r="B2464" s="103"/>
      <c r="C2464" s="780"/>
      <c r="D2464" s="197"/>
      <c r="E2464" s="197"/>
      <c r="F2464" s="657"/>
      <c r="G2464" s="819"/>
      <c r="H2464" s="625"/>
    </row>
    <row r="2465" spans="2:8">
      <c r="B2465" s="103">
        <f t="shared" si="69"/>
        <v>31</v>
      </c>
      <c r="C2465" s="780" t="s">
        <v>958</v>
      </c>
      <c r="D2465" s="197" t="s">
        <v>32</v>
      </c>
      <c r="E2465" s="197">
        <v>44</v>
      </c>
      <c r="F2465" s="657"/>
      <c r="G2465" s="819">
        <f>E2465*F2465</f>
        <v>0</v>
      </c>
      <c r="H2465" s="625"/>
    </row>
    <row r="2466" spans="2:8">
      <c r="B2466" s="103"/>
      <c r="C2466" s="780"/>
      <c r="D2466" s="197"/>
      <c r="E2466" s="197"/>
      <c r="F2466" s="657"/>
      <c r="G2466" s="819"/>
      <c r="H2466" s="625"/>
    </row>
    <row r="2467" spans="2:8">
      <c r="B2467" s="103">
        <f t="shared" si="69"/>
        <v>32</v>
      </c>
      <c r="C2467" s="780" t="s">
        <v>959</v>
      </c>
      <c r="D2467" s="197" t="s">
        <v>32</v>
      </c>
      <c r="E2467" s="197">
        <v>26</v>
      </c>
      <c r="F2467" s="657"/>
      <c r="G2467" s="819">
        <f>E2467*F2467</f>
        <v>0</v>
      </c>
      <c r="H2467" s="625"/>
    </row>
    <row r="2468" spans="2:8">
      <c r="B2468" s="103"/>
      <c r="C2468" s="780"/>
      <c r="D2468" s="197"/>
      <c r="E2468" s="197"/>
      <c r="F2468" s="657"/>
      <c r="G2468" s="819"/>
      <c r="H2468" s="625"/>
    </row>
    <row r="2469" spans="2:8">
      <c r="B2469" s="103">
        <f t="shared" si="69"/>
        <v>33</v>
      </c>
      <c r="C2469" s="780" t="s">
        <v>960</v>
      </c>
      <c r="D2469" s="197" t="s">
        <v>32</v>
      </c>
      <c r="E2469" s="197">
        <v>33</v>
      </c>
      <c r="F2469" s="657"/>
      <c r="G2469" s="819">
        <f>E2469*F2469</f>
        <v>0</v>
      </c>
      <c r="H2469" s="625"/>
    </row>
    <row r="2470" spans="2:8">
      <c r="B2470" s="103"/>
      <c r="C2470" s="780"/>
      <c r="D2470" s="197"/>
      <c r="E2470" s="197"/>
      <c r="F2470" s="657"/>
      <c r="G2470" s="819"/>
      <c r="H2470" s="625"/>
    </row>
    <row r="2471" spans="2:8">
      <c r="B2471" s="103">
        <f t="shared" si="69"/>
        <v>34</v>
      </c>
      <c r="C2471" s="780" t="s">
        <v>961</v>
      </c>
      <c r="D2471" s="197" t="s">
        <v>32</v>
      </c>
      <c r="E2471" s="197">
        <v>24</v>
      </c>
      <c r="F2471" s="657"/>
      <c r="G2471" s="819">
        <f>E2471*F2471</f>
        <v>0</v>
      </c>
      <c r="H2471" s="625"/>
    </row>
    <row r="2472" spans="2:8">
      <c r="B2472" s="103"/>
      <c r="C2472" s="780"/>
      <c r="D2472" s="197"/>
      <c r="E2472" s="197"/>
      <c r="F2472" s="657"/>
      <c r="G2472" s="819"/>
      <c r="H2472" s="625"/>
    </row>
    <row r="2473" spans="2:8">
      <c r="B2473" s="103">
        <f t="shared" si="69"/>
        <v>35</v>
      </c>
      <c r="C2473" s="780" t="s">
        <v>962</v>
      </c>
      <c r="D2473" s="197" t="s">
        <v>32</v>
      </c>
      <c r="E2473" s="197">
        <v>14</v>
      </c>
      <c r="F2473" s="657"/>
      <c r="G2473" s="819">
        <f>E2473*F2473</f>
        <v>0</v>
      </c>
      <c r="H2473" s="625"/>
    </row>
    <row r="2474" spans="2:8">
      <c r="B2474" s="103"/>
      <c r="C2474" s="780"/>
      <c r="D2474" s="197"/>
      <c r="E2474" s="197"/>
      <c r="F2474" s="657"/>
      <c r="G2474" s="819"/>
      <c r="H2474" s="625"/>
    </row>
    <row r="2475" spans="2:8" ht="70.2">
      <c r="B2475" s="103"/>
      <c r="C2475" s="777" t="s">
        <v>963</v>
      </c>
      <c r="D2475" s="197"/>
      <c r="E2475" s="197"/>
      <c r="F2475" s="657"/>
      <c r="G2475" s="819"/>
      <c r="H2475" s="625"/>
    </row>
    <row r="2476" spans="2:8">
      <c r="B2476" s="103"/>
      <c r="C2476" s="777"/>
      <c r="D2476" s="197"/>
      <c r="E2476" s="197"/>
      <c r="F2476" s="657"/>
      <c r="G2476" s="819"/>
      <c r="H2476" s="625"/>
    </row>
    <row r="2477" spans="2:8">
      <c r="B2477" s="103">
        <f>B2473+1</f>
        <v>36</v>
      </c>
      <c r="C2477" s="778" t="s">
        <v>964</v>
      </c>
      <c r="D2477" s="200" t="s">
        <v>920</v>
      </c>
      <c r="E2477" s="197">
        <v>10</v>
      </c>
      <c r="F2477" s="657"/>
      <c r="G2477" s="819">
        <f>E2477*F2477</f>
        <v>0</v>
      </c>
      <c r="H2477" s="625"/>
    </row>
    <row r="2478" spans="2:8">
      <c r="B2478" s="103"/>
      <c r="C2478" s="778"/>
      <c r="D2478" s="200"/>
      <c r="E2478" s="197"/>
      <c r="F2478" s="657"/>
      <c r="G2478" s="819"/>
      <c r="H2478" s="625"/>
    </row>
    <row r="2479" spans="2:8">
      <c r="B2479" s="103">
        <f>B2477+1</f>
        <v>37</v>
      </c>
      <c r="C2479" s="778" t="s">
        <v>965</v>
      </c>
      <c r="D2479" s="200" t="s">
        <v>920</v>
      </c>
      <c r="E2479" s="197">
        <v>10</v>
      </c>
      <c r="F2479" s="657"/>
      <c r="G2479" s="819">
        <f>E2479*F2479</f>
        <v>0</v>
      </c>
      <c r="H2479" s="625"/>
    </row>
    <row r="2480" spans="2:8">
      <c r="B2480" s="103"/>
      <c r="C2480" s="780"/>
      <c r="D2480" s="197"/>
      <c r="E2480" s="197"/>
      <c r="F2480" s="657"/>
      <c r="G2480" s="819"/>
      <c r="H2480" s="625"/>
    </row>
    <row r="2481" spans="2:8">
      <c r="B2481" s="103">
        <f t="shared" ref="B2481:B2489" si="70">B2479+1</f>
        <v>38</v>
      </c>
      <c r="C2481" s="778" t="s">
        <v>966</v>
      </c>
      <c r="D2481" s="200" t="s">
        <v>920</v>
      </c>
      <c r="E2481" s="197">
        <v>26</v>
      </c>
      <c r="F2481" s="657"/>
      <c r="G2481" s="819">
        <f>E2481*F2481</f>
        <v>0</v>
      </c>
      <c r="H2481" s="625"/>
    </row>
    <row r="2482" spans="2:8">
      <c r="B2482" s="103"/>
      <c r="C2482" s="778"/>
      <c r="D2482" s="200"/>
      <c r="E2482" s="197"/>
      <c r="F2482" s="657"/>
      <c r="G2482" s="819"/>
      <c r="H2482" s="625"/>
    </row>
    <row r="2483" spans="2:8">
      <c r="B2483" s="103">
        <f t="shared" si="70"/>
        <v>39</v>
      </c>
      <c r="C2483" s="778" t="s">
        <v>967</v>
      </c>
      <c r="D2483" s="200" t="s">
        <v>920</v>
      </c>
      <c r="E2483" s="197">
        <v>21</v>
      </c>
      <c r="F2483" s="657"/>
      <c r="G2483" s="819">
        <f>E2483*F2483</f>
        <v>0</v>
      </c>
      <c r="H2483" s="625"/>
    </row>
    <row r="2484" spans="2:8">
      <c r="B2484" s="103"/>
      <c r="C2484" s="778"/>
      <c r="D2484" s="200"/>
      <c r="E2484" s="197"/>
      <c r="F2484" s="657"/>
      <c r="G2484" s="819"/>
      <c r="H2484" s="625"/>
    </row>
    <row r="2485" spans="2:8">
      <c r="B2485" s="103">
        <f t="shared" si="70"/>
        <v>40</v>
      </c>
      <c r="C2485" s="778" t="s">
        <v>968</v>
      </c>
      <c r="D2485" s="200" t="s">
        <v>920</v>
      </c>
      <c r="E2485" s="197">
        <v>22</v>
      </c>
      <c r="F2485" s="657"/>
      <c r="G2485" s="819">
        <f>E2485*F2485</f>
        <v>0</v>
      </c>
      <c r="H2485" s="625"/>
    </row>
    <row r="2486" spans="2:8">
      <c r="B2486" s="103"/>
      <c r="C2486" s="780"/>
      <c r="D2486" s="197"/>
      <c r="E2486" s="197"/>
      <c r="F2486" s="657"/>
      <c r="G2486" s="819"/>
      <c r="H2486" s="625"/>
    </row>
    <row r="2487" spans="2:8">
      <c r="B2487" s="103">
        <f t="shared" si="70"/>
        <v>41</v>
      </c>
      <c r="C2487" s="778" t="s">
        <v>969</v>
      </c>
      <c r="D2487" s="200" t="s">
        <v>920</v>
      </c>
      <c r="E2487" s="197">
        <v>16</v>
      </c>
      <c r="F2487" s="657"/>
      <c r="G2487" s="819">
        <f>E2487*F2487</f>
        <v>0</v>
      </c>
      <c r="H2487" s="625"/>
    </row>
    <row r="2488" spans="2:8">
      <c r="B2488" s="103"/>
      <c r="C2488" s="778"/>
      <c r="D2488" s="200"/>
      <c r="E2488" s="197"/>
      <c r="F2488" s="657"/>
      <c r="G2488" s="819"/>
      <c r="H2488" s="625"/>
    </row>
    <row r="2489" spans="2:8">
      <c r="B2489" s="103">
        <f t="shared" si="70"/>
        <v>42</v>
      </c>
      <c r="C2489" s="778" t="s">
        <v>970</v>
      </c>
      <c r="D2489" s="200" t="s">
        <v>920</v>
      </c>
      <c r="E2489" s="197">
        <v>13</v>
      </c>
      <c r="F2489" s="657"/>
      <c r="G2489" s="819">
        <f>E2489*F2489</f>
        <v>0</v>
      </c>
      <c r="H2489" s="625"/>
    </row>
    <row r="2490" spans="2:8">
      <c r="B2490" s="103"/>
      <c r="C2490" s="778"/>
      <c r="D2490" s="200"/>
      <c r="E2490" s="197"/>
      <c r="F2490" s="657"/>
      <c r="G2490" s="819"/>
      <c r="H2490" s="625"/>
    </row>
    <row r="2491" spans="2:8">
      <c r="B2491" s="103"/>
      <c r="C2491" s="777" t="s">
        <v>971</v>
      </c>
      <c r="D2491" s="197"/>
      <c r="E2491" s="197"/>
      <c r="F2491" s="657"/>
      <c r="G2491" s="819"/>
      <c r="H2491" s="625"/>
    </row>
    <row r="2492" spans="2:8">
      <c r="B2492" s="103"/>
      <c r="C2492" s="778"/>
      <c r="D2492" s="200"/>
      <c r="E2492" s="197"/>
      <c r="F2492" s="657"/>
      <c r="G2492" s="819"/>
      <c r="H2492" s="625"/>
    </row>
    <row r="2493" spans="2:8">
      <c r="B2493" s="103">
        <f>B2489+1</f>
        <v>43</v>
      </c>
      <c r="C2493" s="778" t="s">
        <v>972</v>
      </c>
      <c r="D2493" s="200" t="s">
        <v>920</v>
      </c>
      <c r="E2493" s="197">
        <v>37</v>
      </c>
      <c r="F2493" s="657"/>
      <c r="G2493" s="819">
        <f>E2493*F2493</f>
        <v>0</v>
      </c>
      <c r="H2493" s="625"/>
    </row>
    <row r="2494" spans="2:8">
      <c r="B2494" s="103"/>
      <c r="C2494" s="778"/>
      <c r="D2494" s="200"/>
      <c r="E2494" s="197"/>
      <c r="F2494" s="657"/>
      <c r="G2494" s="819"/>
      <c r="H2494" s="625"/>
    </row>
    <row r="2495" spans="2:8" ht="46.8">
      <c r="B2495" s="103"/>
      <c r="C2495" s="777" t="s">
        <v>973</v>
      </c>
      <c r="D2495" s="197"/>
      <c r="E2495" s="197"/>
      <c r="F2495" s="657"/>
      <c r="G2495" s="819"/>
      <c r="H2495" s="625"/>
    </row>
    <row r="2496" spans="2:8">
      <c r="B2496" s="103"/>
      <c r="C2496" s="780"/>
      <c r="D2496" s="197"/>
      <c r="E2496" s="197"/>
      <c r="F2496" s="657"/>
      <c r="G2496" s="819"/>
      <c r="H2496" s="625"/>
    </row>
    <row r="2497" spans="2:8">
      <c r="B2497" s="103">
        <f>B2493+1</f>
        <v>44</v>
      </c>
      <c r="C2497" s="780" t="s">
        <v>974</v>
      </c>
      <c r="D2497" s="197" t="s">
        <v>32</v>
      </c>
      <c r="E2497" s="197">
        <v>90</v>
      </c>
      <c r="F2497" s="657"/>
      <c r="G2497" s="819">
        <f>E2497*F2497</f>
        <v>0</v>
      </c>
      <c r="H2497" s="625"/>
    </row>
    <row r="2498" spans="2:8">
      <c r="B2498" s="103"/>
      <c r="C2498" s="780"/>
      <c r="D2498" s="197"/>
      <c r="E2498" s="197"/>
      <c r="F2498" s="657"/>
      <c r="G2498" s="819"/>
      <c r="H2498" s="625"/>
    </row>
    <row r="2499" spans="2:8">
      <c r="B2499" s="103">
        <f>B2497+1</f>
        <v>45</v>
      </c>
      <c r="C2499" s="780" t="s">
        <v>975</v>
      </c>
      <c r="D2499" s="197" t="s">
        <v>32</v>
      </c>
      <c r="E2499" s="197">
        <v>80</v>
      </c>
      <c r="F2499" s="657"/>
      <c r="G2499" s="819">
        <f>E2499*F2499</f>
        <v>0</v>
      </c>
      <c r="H2499" s="625"/>
    </row>
    <row r="2500" spans="2:8">
      <c r="B2500" s="103"/>
      <c r="C2500" s="279"/>
      <c r="D2500" s="279"/>
      <c r="E2500" s="279"/>
      <c r="F2500" s="667"/>
      <c r="G2500" s="821"/>
      <c r="H2500" s="563"/>
    </row>
    <row r="2501" spans="2:8">
      <c r="B2501" s="103">
        <f t="shared" ref="B2501" si="71">B2499+1</f>
        <v>46</v>
      </c>
      <c r="C2501" s="780" t="s">
        <v>976</v>
      </c>
      <c r="D2501" s="197" t="s">
        <v>32</v>
      </c>
      <c r="E2501" s="197">
        <v>250</v>
      </c>
      <c r="F2501" s="657"/>
      <c r="G2501" s="819">
        <f>E2501*F2501</f>
        <v>0</v>
      </c>
      <c r="H2501" s="625"/>
    </row>
    <row r="2502" spans="2:8">
      <c r="B2502" s="103"/>
      <c r="C2502" s="780"/>
      <c r="D2502" s="197"/>
      <c r="E2502" s="197"/>
      <c r="F2502" s="657"/>
      <c r="G2502" s="819"/>
      <c r="H2502" s="625"/>
    </row>
    <row r="2503" spans="2:8">
      <c r="B2503" s="103"/>
      <c r="C2503" s="777" t="s">
        <v>977</v>
      </c>
      <c r="D2503" s="197"/>
      <c r="E2503" s="197"/>
      <c r="F2503" s="657"/>
      <c r="G2503" s="819"/>
      <c r="H2503" s="625"/>
    </row>
    <row r="2504" spans="2:8">
      <c r="B2504" s="103"/>
      <c r="C2504" s="777"/>
      <c r="D2504" s="197"/>
      <c r="E2504" s="197"/>
      <c r="F2504" s="657"/>
      <c r="G2504" s="819"/>
      <c r="H2504" s="625"/>
    </row>
    <row r="2505" spans="2:8">
      <c r="B2505" s="103">
        <f>B2501+1</f>
        <v>47</v>
      </c>
      <c r="C2505" s="780" t="s">
        <v>978</v>
      </c>
      <c r="D2505" s="197" t="s">
        <v>920</v>
      </c>
      <c r="E2505" s="197">
        <v>45</v>
      </c>
      <c r="F2505" s="657"/>
      <c r="G2505" s="819">
        <f>E2505*F2505</f>
        <v>0</v>
      </c>
      <c r="H2505" s="625"/>
    </row>
    <row r="2506" spans="2:8">
      <c r="B2506" s="103"/>
      <c r="C2506" s="780"/>
      <c r="D2506" s="197"/>
      <c r="E2506" s="197"/>
      <c r="F2506" s="657"/>
      <c r="G2506" s="819"/>
      <c r="H2506" s="625"/>
    </row>
    <row r="2507" spans="2:8">
      <c r="B2507" s="103">
        <f>B2505+1</f>
        <v>48</v>
      </c>
      <c r="C2507" s="780" t="s">
        <v>979</v>
      </c>
      <c r="D2507" s="197" t="s">
        <v>920</v>
      </c>
      <c r="E2507" s="197">
        <v>41</v>
      </c>
      <c r="F2507" s="657"/>
      <c r="G2507" s="819">
        <f>E2507*F2507</f>
        <v>0</v>
      </c>
      <c r="H2507" s="625"/>
    </row>
    <row r="2508" spans="2:8">
      <c r="B2508" s="103"/>
      <c r="C2508" s="780"/>
      <c r="D2508" s="197"/>
      <c r="E2508" s="197"/>
      <c r="F2508" s="657"/>
      <c r="G2508" s="819"/>
      <c r="H2508" s="625"/>
    </row>
    <row r="2509" spans="2:8">
      <c r="B2509" s="103">
        <f>B2507+1</f>
        <v>49</v>
      </c>
      <c r="C2509" s="780" t="s">
        <v>980</v>
      </c>
      <c r="D2509" s="197" t="s">
        <v>920</v>
      </c>
      <c r="E2509" s="197">
        <v>126</v>
      </c>
      <c r="F2509" s="657"/>
      <c r="G2509" s="819">
        <f>E2509*F2509</f>
        <v>0</v>
      </c>
      <c r="H2509" s="625"/>
    </row>
    <row r="2510" spans="2:8">
      <c r="B2510" s="103"/>
      <c r="C2510" s="780"/>
      <c r="D2510" s="197"/>
      <c r="E2510" s="197"/>
      <c r="F2510" s="657"/>
      <c r="G2510" s="819"/>
      <c r="H2510" s="625"/>
    </row>
    <row r="2511" spans="2:8" ht="46.8">
      <c r="B2511" s="103"/>
      <c r="C2511" s="777" t="s">
        <v>981</v>
      </c>
      <c r="D2511" s="197"/>
      <c r="E2511" s="197"/>
      <c r="F2511" s="657"/>
      <c r="G2511" s="819"/>
      <c r="H2511" s="625"/>
    </row>
    <row r="2512" spans="2:8">
      <c r="B2512" s="103"/>
      <c r="C2512" s="780"/>
      <c r="D2512" s="197"/>
      <c r="E2512" s="197"/>
      <c r="F2512" s="657"/>
      <c r="G2512" s="819"/>
      <c r="H2512" s="625"/>
    </row>
    <row r="2513" spans="2:8">
      <c r="B2513" s="103"/>
      <c r="C2513" s="780" t="s">
        <v>982</v>
      </c>
      <c r="D2513" s="197" t="s">
        <v>32</v>
      </c>
      <c r="E2513" s="197">
        <v>30</v>
      </c>
      <c r="F2513" s="657"/>
      <c r="G2513" s="819">
        <f>E2513*F2513</f>
        <v>0</v>
      </c>
      <c r="H2513" s="625"/>
    </row>
    <row r="2514" spans="2:8">
      <c r="B2514" s="103"/>
      <c r="C2514" s="780"/>
      <c r="D2514" s="197"/>
      <c r="E2514" s="197"/>
      <c r="F2514" s="657"/>
      <c r="G2514" s="819"/>
      <c r="H2514" s="625"/>
    </row>
    <row r="2515" spans="2:8">
      <c r="B2515" s="103"/>
      <c r="C2515" s="783" t="s">
        <v>983</v>
      </c>
      <c r="D2515" s="197"/>
      <c r="E2515" s="197"/>
      <c r="F2515" s="657"/>
      <c r="G2515" s="819"/>
      <c r="H2515" s="625"/>
    </row>
    <row r="2516" spans="2:8">
      <c r="B2516" s="103"/>
      <c r="C2516" s="779"/>
      <c r="D2516" s="197"/>
      <c r="E2516" s="197"/>
      <c r="F2516" s="657"/>
      <c r="G2516" s="819"/>
      <c r="H2516" s="625"/>
    </row>
    <row r="2517" spans="2:8">
      <c r="B2517" s="103">
        <f>B2509+1</f>
        <v>50</v>
      </c>
      <c r="C2517" s="780" t="s">
        <v>984</v>
      </c>
      <c r="D2517" s="197" t="s">
        <v>920</v>
      </c>
      <c r="E2517" s="197">
        <v>16</v>
      </c>
      <c r="F2517" s="657"/>
      <c r="G2517" s="819">
        <f>E2517*F2517</f>
        <v>0</v>
      </c>
      <c r="H2517" s="625"/>
    </row>
    <row r="2518" spans="2:8">
      <c r="B2518" s="103"/>
      <c r="C2518" s="779"/>
      <c r="D2518" s="197"/>
      <c r="E2518" s="197"/>
      <c r="F2518" s="657"/>
      <c r="G2518" s="819"/>
      <c r="H2518" s="625"/>
    </row>
    <row r="2519" spans="2:8">
      <c r="B2519" s="103"/>
      <c r="C2519" s="779" t="s">
        <v>985</v>
      </c>
      <c r="D2519" s="197"/>
      <c r="E2519" s="197"/>
      <c r="F2519" s="657"/>
      <c r="G2519" s="819"/>
      <c r="H2519" s="625"/>
    </row>
    <row r="2520" spans="2:8">
      <c r="B2520" s="103"/>
      <c r="C2520" s="780"/>
      <c r="D2520" s="197"/>
      <c r="E2520" s="197"/>
      <c r="F2520" s="657"/>
      <c r="G2520" s="819"/>
      <c r="H2520" s="625"/>
    </row>
    <row r="2521" spans="2:8" ht="46.8">
      <c r="B2521" s="103">
        <f>B2517+1</f>
        <v>51</v>
      </c>
      <c r="C2521" s="781" t="s">
        <v>986</v>
      </c>
      <c r="D2521" s="197" t="s">
        <v>32</v>
      </c>
      <c r="E2521" s="197">
        <v>260</v>
      </c>
      <c r="F2521" s="657"/>
      <c r="G2521" s="819">
        <f>E2521*F2521</f>
        <v>0</v>
      </c>
      <c r="H2521" s="625"/>
    </row>
    <row r="2522" spans="2:8">
      <c r="B2522" s="103"/>
      <c r="C2522" s="780"/>
      <c r="D2522" s="197"/>
      <c r="E2522" s="197"/>
      <c r="F2522" s="657"/>
      <c r="G2522" s="819"/>
      <c r="H2522" s="625"/>
    </row>
    <row r="2523" spans="2:8">
      <c r="B2523" s="103"/>
      <c r="C2523" s="779" t="s">
        <v>987</v>
      </c>
      <c r="D2523" s="197"/>
      <c r="E2523" s="197"/>
      <c r="F2523" s="657"/>
      <c r="G2523" s="819"/>
      <c r="H2523" s="625"/>
    </row>
    <row r="2524" spans="2:8">
      <c r="B2524" s="103"/>
      <c r="C2524" s="780"/>
      <c r="D2524" s="197"/>
      <c r="E2524" s="197"/>
      <c r="F2524" s="657"/>
      <c r="G2524" s="819"/>
      <c r="H2524" s="625"/>
    </row>
    <row r="2525" spans="2:8">
      <c r="B2525" s="103">
        <f>B2521+1</f>
        <v>52</v>
      </c>
      <c r="C2525" s="780" t="s">
        <v>988</v>
      </c>
      <c r="D2525" s="197" t="s">
        <v>32</v>
      </c>
      <c r="E2525" s="197">
        <v>150</v>
      </c>
      <c r="F2525" s="657"/>
      <c r="G2525" s="819">
        <f>E2525*F2525</f>
        <v>0</v>
      </c>
      <c r="H2525" s="625"/>
    </row>
    <row r="2526" spans="2:8">
      <c r="B2526" s="103"/>
      <c r="C2526" s="780"/>
      <c r="D2526" s="197"/>
      <c r="E2526" s="197"/>
      <c r="F2526" s="657"/>
      <c r="G2526" s="819"/>
      <c r="H2526" s="625"/>
    </row>
    <row r="2527" spans="2:8">
      <c r="B2527" s="103">
        <f>B2525+1</f>
        <v>53</v>
      </c>
      <c r="C2527" s="780" t="s">
        <v>989</v>
      </c>
      <c r="D2527" s="197" t="s">
        <v>32</v>
      </c>
      <c r="E2527" s="197">
        <v>100</v>
      </c>
      <c r="F2527" s="657"/>
      <c r="G2527" s="819">
        <f>E2527*F2527</f>
        <v>0</v>
      </c>
      <c r="H2527" s="625"/>
    </row>
    <row r="2528" spans="2:8">
      <c r="B2528" s="103"/>
      <c r="C2528" s="780"/>
      <c r="D2528" s="197"/>
      <c r="E2528" s="197"/>
      <c r="F2528" s="657"/>
      <c r="G2528" s="819"/>
      <c r="H2528" s="625"/>
    </row>
    <row r="2529" spans="2:8">
      <c r="B2529" s="103"/>
      <c r="C2529" s="777" t="s">
        <v>990</v>
      </c>
      <c r="D2529" s="197"/>
      <c r="E2529" s="197"/>
      <c r="F2529" s="657"/>
      <c r="G2529" s="819"/>
      <c r="H2529" s="625"/>
    </row>
    <row r="2530" spans="2:8">
      <c r="B2530" s="103"/>
      <c r="C2530" s="779"/>
      <c r="D2530" s="197"/>
      <c r="E2530" s="197"/>
      <c r="F2530" s="657"/>
      <c r="G2530" s="819"/>
      <c r="H2530" s="626"/>
    </row>
    <row r="2531" spans="2:8">
      <c r="B2531" s="103">
        <f>B2527+1</f>
        <v>54</v>
      </c>
      <c r="C2531" s="780" t="s">
        <v>991</v>
      </c>
      <c r="D2531" s="197" t="s">
        <v>920</v>
      </c>
      <c r="E2531" s="197">
        <v>73</v>
      </c>
      <c r="F2531" s="657"/>
      <c r="G2531" s="819">
        <f>E2531*F2531</f>
        <v>0</v>
      </c>
      <c r="H2531" s="625"/>
    </row>
    <row r="2532" spans="2:8">
      <c r="B2532" s="103"/>
      <c r="C2532" s="780"/>
      <c r="D2532" s="197"/>
      <c r="E2532" s="197"/>
      <c r="F2532" s="657"/>
      <c r="G2532" s="819"/>
      <c r="H2532" s="625"/>
    </row>
    <row r="2533" spans="2:8">
      <c r="B2533" s="103">
        <f>B2531+1</f>
        <v>55</v>
      </c>
      <c r="C2533" s="780" t="s">
        <v>992</v>
      </c>
      <c r="D2533" s="197" t="s">
        <v>920</v>
      </c>
      <c r="E2533" s="197">
        <v>49</v>
      </c>
      <c r="F2533" s="657"/>
      <c r="G2533" s="819">
        <f>E2533*F2533</f>
        <v>0</v>
      </c>
      <c r="H2533" s="625"/>
    </row>
    <row r="2534" spans="2:8">
      <c r="B2534" s="103"/>
      <c r="C2534" s="196"/>
      <c r="D2534" s="196"/>
      <c r="E2534" s="196"/>
      <c r="F2534" s="657"/>
      <c r="G2534" s="819"/>
      <c r="H2534" s="628"/>
    </row>
    <row r="2535" spans="2:8">
      <c r="B2535" s="103">
        <f>B2533+1</f>
        <v>56</v>
      </c>
      <c r="C2535" s="784" t="s">
        <v>993</v>
      </c>
      <c r="D2535" s="197" t="s">
        <v>309</v>
      </c>
      <c r="E2535" s="197">
        <v>60</v>
      </c>
      <c r="F2535" s="657"/>
      <c r="G2535" s="819">
        <f>E2535*F2535</f>
        <v>0</v>
      </c>
      <c r="H2535" s="625"/>
    </row>
    <row r="2536" spans="2:8">
      <c r="B2536" s="103"/>
      <c r="C2536" s="785"/>
      <c r="D2536" s="197"/>
      <c r="E2536" s="197"/>
      <c r="F2536" s="657"/>
      <c r="G2536" s="819"/>
      <c r="H2536" s="626"/>
    </row>
    <row r="2537" spans="2:8">
      <c r="B2537" s="103"/>
      <c r="C2537" s="779" t="s">
        <v>994</v>
      </c>
      <c r="D2537" s="197"/>
      <c r="E2537" s="197"/>
      <c r="F2537" s="657"/>
      <c r="G2537" s="819"/>
      <c r="H2537" s="626"/>
    </row>
    <row r="2538" spans="2:8">
      <c r="B2538" s="103"/>
      <c r="C2538" s="785"/>
      <c r="D2538" s="197"/>
      <c r="E2538" s="197"/>
      <c r="F2538" s="657"/>
      <c r="G2538" s="819"/>
      <c r="H2538" s="626"/>
    </row>
    <row r="2539" spans="2:8" ht="70.2">
      <c r="B2539" s="103"/>
      <c r="C2539" s="777" t="s">
        <v>995</v>
      </c>
      <c r="D2539" s="197"/>
      <c r="E2539" s="197"/>
      <c r="F2539" s="657"/>
      <c r="G2539" s="819"/>
      <c r="H2539" s="626"/>
    </row>
    <row r="2540" spans="2:8">
      <c r="B2540" s="103"/>
      <c r="C2540" s="778"/>
      <c r="D2540" s="197"/>
      <c r="E2540" s="197"/>
      <c r="F2540" s="657"/>
      <c r="G2540" s="819"/>
      <c r="H2540" s="626"/>
    </row>
    <row r="2541" spans="2:8" ht="46.8">
      <c r="B2541" s="103"/>
      <c r="C2541" s="777" t="s">
        <v>996</v>
      </c>
      <c r="D2541" s="197"/>
      <c r="E2541" s="197"/>
      <c r="F2541" s="657"/>
      <c r="G2541" s="819"/>
      <c r="H2541" s="626"/>
    </row>
    <row r="2542" spans="2:8">
      <c r="B2542" s="103"/>
      <c r="C2542" s="778"/>
      <c r="D2542" s="197"/>
      <c r="E2542" s="197"/>
      <c r="F2542" s="657"/>
      <c r="G2542" s="819"/>
      <c r="H2542" s="626"/>
    </row>
    <row r="2543" spans="2:8" ht="26.4">
      <c r="B2543" s="103">
        <f>B2535+1</f>
        <v>57</v>
      </c>
      <c r="C2543" s="786" t="s">
        <v>1031</v>
      </c>
      <c r="D2543" s="197" t="s">
        <v>997</v>
      </c>
      <c r="E2543" s="197">
        <v>6</v>
      </c>
      <c r="F2543" s="657"/>
      <c r="G2543" s="819">
        <f>E2543*F2543</f>
        <v>0</v>
      </c>
      <c r="H2543" s="625"/>
    </row>
    <row r="2544" spans="2:8">
      <c r="B2544" s="103"/>
      <c r="C2544" s="782"/>
      <c r="D2544" s="197"/>
      <c r="E2544" s="197"/>
      <c r="F2544" s="657"/>
      <c r="G2544" s="819"/>
      <c r="H2544" s="626"/>
    </row>
    <row r="2545" spans="2:8" ht="26.4">
      <c r="B2545" s="103">
        <f>B2543+1</f>
        <v>58</v>
      </c>
      <c r="C2545" s="786" t="s">
        <v>1032</v>
      </c>
      <c r="D2545" s="209" t="s">
        <v>997</v>
      </c>
      <c r="E2545" s="209">
        <v>4</v>
      </c>
      <c r="F2545" s="657"/>
      <c r="G2545" s="819">
        <f>E2545*F2545</f>
        <v>0</v>
      </c>
      <c r="H2545" s="625"/>
    </row>
    <row r="2546" spans="2:8">
      <c r="B2546" s="103"/>
      <c r="C2546" s="782"/>
      <c r="D2546" s="197"/>
      <c r="E2546" s="197"/>
      <c r="F2546" s="657"/>
      <c r="G2546" s="819"/>
      <c r="H2546" s="625"/>
    </row>
    <row r="2547" spans="2:8" ht="26.4">
      <c r="B2547" s="103">
        <f>B2545+1</f>
        <v>59</v>
      </c>
      <c r="C2547" s="782" t="s">
        <v>1033</v>
      </c>
      <c r="D2547" s="197" t="s">
        <v>997</v>
      </c>
      <c r="E2547" s="197">
        <v>3</v>
      </c>
      <c r="F2547" s="657"/>
      <c r="G2547" s="819">
        <f>E2547*F2547</f>
        <v>0</v>
      </c>
      <c r="H2547" s="625"/>
    </row>
    <row r="2548" spans="2:8">
      <c r="B2548" s="103"/>
      <c r="C2548" s="782"/>
      <c r="D2548" s="197"/>
      <c r="E2548" s="197"/>
      <c r="F2548" s="657"/>
      <c r="G2548" s="819"/>
      <c r="H2548" s="626"/>
    </row>
    <row r="2549" spans="2:8" ht="46.8">
      <c r="B2549" s="103"/>
      <c r="C2549" s="777" t="s">
        <v>998</v>
      </c>
      <c r="D2549" s="197"/>
      <c r="E2549" s="197"/>
      <c r="F2549" s="657"/>
      <c r="G2549" s="819"/>
      <c r="H2549" s="626"/>
    </row>
    <row r="2550" spans="2:8">
      <c r="B2550" s="103"/>
      <c r="C2550" s="778"/>
      <c r="D2550" s="197"/>
      <c r="E2550" s="197"/>
      <c r="F2550" s="657"/>
      <c r="G2550" s="819"/>
      <c r="H2550" s="626"/>
    </row>
    <row r="2551" spans="2:8" ht="46.8">
      <c r="B2551" s="103"/>
      <c r="C2551" s="787" t="s">
        <v>999</v>
      </c>
      <c r="D2551" s="197"/>
      <c r="E2551" s="197"/>
      <c r="F2551" s="657"/>
      <c r="G2551" s="819"/>
      <c r="H2551" s="626"/>
    </row>
    <row r="2552" spans="2:8">
      <c r="B2552" s="103"/>
      <c r="C2552" s="778"/>
      <c r="D2552" s="197"/>
      <c r="E2552" s="197"/>
      <c r="F2552" s="657"/>
      <c r="G2552" s="819"/>
      <c r="H2552" s="626"/>
    </row>
    <row r="2553" spans="2:8">
      <c r="B2553" s="103">
        <f>B2547+1</f>
        <v>60</v>
      </c>
      <c r="C2553" s="778" t="s">
        <v>1000</v>
      </c>
      <c r="D2553" s="197" t="s">
        <v>920</v>
      </c>
      <c r="E2553" s="197">
        <v>18</v>
      </c>
      <c r="F2553" s="657"/>
      <c r="G2553" s="819">
        <f>E2553*F2553</f>
        <v>0</v>
      </c>
      <c r="H2553" s="625"/>
    </row>
    <row r="2554" spans="2:8">
      <c r="B2554" s="103"/>
      <c r="C2554" s="778"/>
      <c r="D2554" s="197"/>
      <c r="E2554" s="197"/>
      <c r="F2554" s="657"/>
      <c r="G2554" s="819"/>
      <c r="H2554" s="625"/>
    </row>
    <row r="2555" spans="2:8">
      <c r="B2555" s="103">
        <f>B2553+1</f>
        <v>61</v>
      </c>
      <c r="C2555" s="778" t="s">
        <v>1001</v>
      </c>
      <c r="D2555" s="197" t="s">
        <v>920</v>
      </c>
      <c r="E2555" s="197">
        <v>26</v>
      </c>
      <c r="F2555" s="657"/>
      <c r="G2555" s="819">
        <f>E2555*F2555</f>
        <v>0</v>
      </c>
      <c r="H2555" s="625"/>
    </row>
    <row r="2556" spans="2:8">
      <c r="B2556" s="103"/>
      <c r="C2556" s="778"/>
      <c r="D2556" s="197"/>
      <c r="E2556" s="197"/>
      <c r="F2556" s="657"/>
      <c r="G2556" s="819"/>
      <c r="H2556" s="625"/>
    </row>
    <row r="2557" spans="2:8">
      <c r="B2557" s="103"/>
      <c r="C2557" s="788" t="s">
        <v>1002</v>
      </c>
      <c r="D2557" s="213"/>
      <c r="E2557" s="213"/>
      <c r="F2557" s="657"/>
      <c r="G2557" s="819"/>
      <c r="H2557" s="625"/>
    </row>
    <row r="2558" spans="2:8">
      <c r="B2558" s="103"/>
      <c r="C2558" s="782"/>
      <c r="D2558" s="213"/>
      <c r="E2558" s="213"/>
      <c r="F2558" s="685"/>
      <c r="G2558" s="831"/>
      <c r="H2558" s="627"/>
    </row>
    <row r="2559" spans="2:8">
      <c r="B2559" s="103">
        <f>B2555+1</f>
        <v>62</v>
      </c>
      <c r="C2559" s="717" t="s">
        <v>1003</v>
      </c>
      <c r="D2559" s="213" t="s">
        <v>920</v>
      </c>
      <c r="E2559" s="213">
        <v>10</v>
      </c>
      <c r="F2559" s="685"/>
      <c r="G2559" s="819">
        <f>E2559*F2559</f>
        <v>0</v>
      </c>
      <c r="H2559" s="625"/>
    </row>
    <row r="2560" spans="2:8">
      <c r="B2560" s="103"/>
      <c r="C2560" s="782"/>
      <c r="D2560" s="213"/>
      <c r="E2560" s="213"/>
      <c r="F2560" s="685"/>
      <c r="G2560" s="831"/>
      <c r="H2560" s="627"/>
    </row>
    <row r="2561" spans="2:8">
      <c r="B2561" s="103">
        <f>B2559+1</f>
        <v>63</v>
      </c>
      <c r="C2561" s="717" t="s">
        <v>1004</v>
      </c>
      <c r="D2561" s="213" t="s">
        <v>920</v>
      </c>
      <c r="E2561" s="213">
        <v>5</v>
      </c>
      <c r="F2561" s="685"/>
      <c r="G2561" s="819">
        <f>E2561*F2561</f>
        <v>0</v>
      </c>
      <c r="H2561" s="625"/>
    </row>
    <row r="2562" spans="2:8">
      <c r="B2562" s="103"/>
      <c r="C2562" s="279"/>
      <c r="D2562" s="279"/>
      <c r="E2562" s="279"/>
      <c r="F2562" s="667"/>
      <c r="G2562" s="821"/>
      <c r="H2562" s="563"/>
    </row>
    <row r="2563" spans="2:8">
      <c r="B2563" s="103"/>
      <c r="C2563" s="777" t="s">
        <v>1005</v>
      </c>
      <c r="D2563" s="197"/>
      <c r="E2563" s="197"/>
      <c r="F2563" s="667"/>
      <c r="G2563" s="821"/>
      <c r="H2563" s="563"/>
    </row>
    <row r="2564" spans="2:8">
      <c r="B2564" s="103"/>
      <c r="C2564" s="778"/>
      <c r="D2564" s="197"/>
      <c r="E2564" s="197"/>
      <c r="F2564" s="667"/>
      <c r="G2564" s="821"/>
      <c r="H2564" s="563"/>
    </row>
    <row r="2565" spans="2:8" ht="46.8">
      <c r="B2565" s="103"/>
      <c r="C2565" s="777" t="s">
        <v>1006</v>
      </c>
      <c r="D2565" s="220"/>
      <c r="E2565" s="197"/>
      <c r="F2565" s="667"/>
      <c r="G2565" s="821"/>
      <c r="H2565" s="563"/>
    </row>
    <row r="2566" spans="2:8">
      <c r="B2566" s="103"/>
      <c r="C2566" s="777"/>
      <c r="D2566" s="220"/>
      <c r="E2566" s="197"/>
      <c r="F2566" s="667"/>
      <c r="G2566" s="821"/>
      <c r="H2566" s="563"/>
    </row>
    <row r="2567" spans="2:8">
      <c r="B2567" s="103">
        <f>B2561+1</f>
        <v>64</v>
      </c>
      <c r="C2567" s="778" t="s">
        <v>1007</v>
      </c>
      <c r="D2567" s="197" t="s">
        <v>32</v>
      </c>
      <c r="E2567" s="197">
        <v>12</v>
      </c>
      <c r="F2567" s="657"/>
      <c r="G2567" s="819">
        <f>E2567*F2567</f>
        <v>0</v>
      </c>
      <c r="H2567" s="625"/>
    </row>
    <row r="2568" spans="2:8">
      <c r="B2568" s="103"/>
      <c r="C2568" s="778"/>
      <c r="D2568" s="197"/>
      <c r="E2568" s="197"/>
      <c r="F2568" s="657"/>
      <c r="G2568" s="819"/>
      <c r="H2568" s="626"/>
    </row>
    <row r="2569" spans="2:8">
      <c r="B2569" s="103">
        <f>B2567+1</f>
        <v>65</v>
      </c>
      <c r="C2569" s="778" t="s">
        <v>1008</v>
      </c>
      <c r="D2569" s="197" t="s">
        <v>32</v>
      </c>
      <c r="E2569" s="197">
        <v>40</v>
      </c>
      <c r="F2569" s="657"/>
      <c r="G2569" s="819">
        <f>E2569*F2569</f>
        <v>0</v>
      </c>
      <c r="H2569" s="625"/>
    </row>
    <row r="2570" spans="2:8">
      <c r="B2570" s="103"/>
      <c r="C2570" s="778"/>
      <c r="D2570" s="197"/>
      <c r="E2570" s="197"/>
      <c r="F2570" s="657"/>
      <c r="G2570" s="819"/>
      <c r="H2570" s="626"/>
    </row>
    <row r="2571" spans="2:8">
      <c r="B2571" s="103">
        <f t="shared" ref="B2571:B2573" si="72">B2569+1</f>
        <v>66</v>
      </c>
      <c r="C2571" s="778" t="s">
        <v>1009</v>
      </c>
      <c r="D2571" s="197" t="s">
        <v>32</v>
      </c>
      <c r="E2571" s="197">
        <v>30</v>
      </c>
      <c r="F2571" s="657"/>
      <c r="G2571" s="819">
        <f>E2571*F2571</f>
        <v>0</v>
      </c>
      <c r="H2571" s="625"/>
    </row>
    <row r="2572" spans="2:8">
      <c r="B2572" s="103"/>
      <c r="C2572" s="777"/>
      <c r="D2572" s="197"/>
      <c r="E2572" s="197"/>
      <c r="F2572" s="657"/>
      <c r="G2572" s="819"/>
      <c r="H2572" s="626"/>
    </row>
    <row r="2573" spans="2:8">
      <c r="B2573" s="103">
        <f t="shared" si="72"/>
        <v>67</v>
      </c>
      <c r="C2573" s="778" t="s">
        <v>1010</v>
      </c>
      <c r="D2573" s="197" t="s">
        <v>32</v>
      </c>
      <c r="E2573" s="197">
        <v>40</v>
      </c>
      <c r="F2573" s="657"/>
      <c r="G2573" s="819">
        <f>E2573*F2573</f>
        <v>0</v>
      </c>
      <c r="H2573" s="625"/>
    </row>
    <row r="2574" spans="2:8">
      <c r="B2574" s="103"/>
      <c r="C2574" s="777"/>
      <c r="D2574" s="197"/>
      <c r="E2574" s="197"/>
      <c r="F2574" s="657"/>
      <c r="G2574" s="819"/>
      <c r="H2574" s="626"/>
    </row>
    <row r="2575" spans="2:8">
      <c r="B2575" s="103"/>
      <c r="C2575" s="789" t="s">
        <v>1011</v>
      </c>
      <c r="D2575" s="197"/>
      <c r="E2575" s="197"/>
      <c r="F2575" s="657"/>
      <c r="G2575" s="819"/>
      <c r="H2575" s="626"/>
    </row>
    <row r="2576" spans="2:8">
      <c r="B2576" s="103"/>
      <c r="C2576" s="790"/>
      <c r="D2576" s="197"/>
      <c r="E2576" s="197"/>
      <c r="F2576" s="657"/>
      <c r="G2576" s="819"/>
      <c r="H2576" s="626"/>
    </row>
    <row r="2577" spans="2:8">
      <c r="B2577" s="103">
        <f>B2573+1</f>
        <v>68</v>
      </c>
      <c r="C2577" s="790" t="s">
        <v>1012</v>
      </c>
      <c r="D2577" s="197" t="s">
        <v>920</v>
      </c>
      <c r="E2577" s="197">
        <v>1</v>
      </c>
      <c r="F2577" s="657"/>
      <c r="G2577" s="819">
        <f>E2577*F2577</f>
        <v>0</v>
      </c>
      <c r="H2577" s="625"/>
    </row>
    <row r="2578" spans="2:8">
      <c r="B2578" s="103"/>
      <c r="C2578" s="790"/>
      <c r="D2578" s="197"/>
      <c r="E2578" s="197"/>
      <c r="F2578" s="657"/>
      <c r="G2578" s="819"/>
      <c r="H2578" s="626"/>
    </row>
    <row r="2579" spans="2:8">
      <c r="B2579" s="103">
        <f>B2577+1</f>
        <v>69</v>
      </c>
      <c r="C2579" s="790" t="s">
        <v>1013</v>
      </c>
      <c r="D2579" s="197" t="s">
        <v>920</v>
      </c>
      <c r="E2579" s="197">
        <v>1</v>
      </c>
      <c r="F2579" s="657"/>
      <c r="G2579" s="819">
        <f>E2579*F2579</f>
        <v>0</v>
      </c>
      <c r="H2579" s="625"/>
    </row>
    <row r="2580" spans="2:8">
      <c r="B2580" s="103"/>
      <c r="C2580" s="790"/>
      <c r="D2580" s="197"/>
      <c r="E2580" s="197"/>
      <c r="F2580" s="657"/>
      <c r="G2580" s="819"/>
      <c r="H2580" s="626"/>
    </row>
    <row r="2581" spans="2:8">
      <c r="B2581" s="103">
        <f t="shared" ref="B2581:B2587" si="73">B2579+1</f>
        <v>70</v>
      </c>
      <c r="C2581" s="790" t="s">
        <v>1014</v>
      </c>
      <c r="D2581" s="197" t="s">
        <v>920</v>
      </c>
      <c r="E2581" s="197">
        <v>1</v>
      </c>
      <c r="F2581" s="657"/>
      <c r="G2581" s="819">
        <f>E2581*F2581</f>
        <v>0</v>
      </c>
      <c r="H2581" s="625"/>
    </row>
    <row r="2582" spans="2:8">
      <c r="B2582" s="103"/>
      <c r="C2582" s="790"/>
      <c r="D2582" s="197"/>
      <c r="E2582" s="197"/>
      <c r="F2582" s="657"/>
      <c r="G2582" s="819"/>
      <c r="H2582" s="625"/>
    </row>
    <row r="2583" spans="2:8">
      <c r="B2583" s="103">
        <f t="shared" si="73"/>
        <v>71</v>
      </c>
      <c r="C2583" s="790" t="s">
        <v>1015</v>
      </c>
      <c r="D2583" s="197" t="s">
        <v>920</v>
      </c>
      <c r="E2583" s="197">
        <v>3</v>
      </c>
      <c r="F2583" s="657"/>
      <c r="G2583" s="819">
        <f>E2583*F2583</f>
        <v>0</v>
      </c>
      <c r="H2583" s="625"/>
    </row>
    <row r="2584" spans="2:8">
      <c r="B2584" s="103"/>
      <c r="C2584" s="790"/>
      <c r="D2584" s="197"/>
      <c r="E2584" s="197"/>
      <c r="F2584" s="657"/>
      <c r="G2584" s="819"/>
      <c r="H2584" s="625"/>
    </row>
    <row r="2585" spans="2:8">
      <c r="B2585" s="103">
        <f t="shared" si="73"/>
        <v>72</v>
      </c>
      <c r="C2585" s="790" t="s">
        <v>1016</v>
      </c>
      <c r="D2585" s="197" t="s">
        <v>920</v>
      </c>
      <c r="E2585" s="197">
        <v>1</v>
      </c>
      <c r="F2585" s="657"/>
      <c r="G2585" s="819">
        <f>E2585*F2585</f>
        <v>0</v>
      </c>
      <c r="H2585" s="625"/>
    </row>
    <row r="2586" spans="2:8">
      <c r="B2586" s="103"/>
      <c r="C2586" s="790"/>
      <c r="D2586" s="197"/>
      <c r="E2586" s="197"/>
      <c r="F2586" s="657"/>
      <c r="G2586" s="819"/>
      <c r="H2586" s="625"/>
    </row>
    <row r="2587" spans="2:8">
      <c r="B2587" s="103">
        <f t="shared" si="73"/>
        <v>73</v>
      </c>
      <c r="C2587" s="790" t="s">
        <v>1017</v>
      </c>
      <c r="D2587" s="197" t="s">
        <v>920</v>
      </c>
      <c r="E2587" s="197">
        <v>1</v>
      </c>
      <c r="F2587" s="657"/>
      <c r="G2587" s="819">
        <f>E2587*F2587</f>
        <v>0</v>
      </c>
      <c r="H2587" s="625"/>
    </row>
    <row r="2588" spans="2:8">
      <c r="B2588" s="103"/>
      <c r="C2588" s="790"/>
      <c r="D2588" s="197"/>
      <c r="E2588" s="197"/>
      <c r="F2588" s="657"/>
      <c r="G2588" s="819"/>
      <c r="H2588" s="625"/>
    </row>
    <row r="2589" spans="2:8">
      <c r="B2589" s="103"/>
      <c r="C2589" s="789" t="s">
        <v>1018</v>
      </c>
      <c r="D2589" s="197"/>
      <c r="E2589" s="197"/>
      <c r="F2589" s="657"/>
      <c r="G2589" s="819"/>
      <c r="H2589" s="626"/>
    </row>
    <row r="2590" spans="2:8">
      <c r="B2590" s="103"/>
      <c r="C2590" s="790"/>
      <c r="D2590" s="197"/>
      <c r="E2590" s="197"/>
      <c r="F2590" s="657"/>
      <c r="G2590" s="819"/>
      <c r="H2590" s="626"/>
    </row>
    <row r="2591" spans="2:8">
      <c r="B2591" s="103">
        <f>B2587+1</f>
        <v>74</v>
      </c>
      <c r="C2591" s="790" t="s">
        <v>1019</v>
      </c>
      <c r="D2591" s="197" t="s">
        <v>920</v>
      </c>
      <c r="E2591" s="197">
        <v>6</v>
      </c>
      <c r="F2591" s="657"/>
      <c r="G2591" s="819">
        <f>E2591*F2591</f>
        <v>0</v>
      </c>
      <c r="H2591" s="625"/>
    </row>
    <row r="2592" spans="2:8">
      <c r="B2592" s="103"/>
      <c r="C2592" s="790"/>
      <c r="D2592" s="197"/>
      <c r="E2592" s="197"/>
      <c r="F2592" s="657"/>
      <c r="G2592" s="819"/>
      <c r="H2592" s="625"/>
    </row>
    <row r="2593" spans="2:8">
      <c r="B2593" s="103">
        <f>+B2591+1</f>
        <v>75</v>
      </c>
      <c r="C2593" s="790" t="s">
        <v>1010</v>
      </c>
      <c r="D2593" s="197" t="s">
        <v>920</v>
      </c>
      <c r="E2593" s="197">
        <v>8</v>
      </c>
      <c r="F2593" s="657"/>
      <c r="G2593" s="819">
        <f>E2593*F2593</f>
        <v>0</v>
      </c>
      <c r="H2593" s="625"/>
    </row>
    <row r="2594" spans="2:8">
      <c r="B2594" s="103"/>
      <c r="C2594" s="790"/>
      <c r="D2594" s="197"/>
      <c r="E2594" s="197"/>
      <c r="F2594" s="657"/>
      <c r="G2594" s="819"/>
      <c r="H2594" s="626"/>
    </row>
    <row r="2595" spans="2:8">
      <c r="B2595" s="103">
        <f t="shared" ref="B2595:B2597" si="74">+B2593+1</f>
        <v>76</v>
      </c>
      <c r="C2595" s="790" t="s">
        <v>1009</v>
      </c>
      <c r="D2595" s="197" t="s">
        <v>920</v>
      </c>
      <c r="E2595" s="197">
        <v>1</v>
      </c>
      <c r="F2595" s="657"/>
      <c r="G2595" s="819">
        <f>E2595*F2595</f>
        <v>0</v>
      </c>
      <c r="H2595" s="625"/>
    </row>
    <row r="2596" spans="2:8">
      <c r="B2596" s="103"/>
      <c r="C2596" s="790"/>
      <c r="D2596" s="197"/>
      <c r="E2596" s="197"/>
      <c r="F2596" s="657"/>
      <c r="G2596" s="819"/>
      <c r="H2596" s="625"/>
    </row>
    <row r="2597" spans="2:8">
      <c r="B2597" s="103">
        <f t="shared" si="74"/>
        <v>77</v>
      </c>
      <c r="C2597" s="790" t="s">
        <v>1007</v>
      </c>
      <c r="D2597" s="197" t="s">
        <v>920</v>
      </c>
      <c r="E2597" s="197">
        <v>1</v>
      </c>
      <c r="F2597" s="657"/>
      <c r="G2597" s="819">
        <f>E2597*F2597</f>
        <v>0</v>
      </c>
      <c r="H2597" s="625"/>
    </row>
    <row r="2598" spans="2:8">
      <c r="B2598" s="103"/>
      <c r="C2598" s="790"/>
      <c r="D2598" s="197"/>
      <c r="E2598" s="197"/>
      <c r="F2598" s="657"/>
      <c r="G2598" s="819"/>
      <c r="H2598" s="626"/>
    </row>
    <row r="2599" spans="2:8" ht="46.8">
      <c r="B2599" s="103"/>
      <c r="C2599" s="789" t="s">
        <v>1020</v>
      </c>
      <c r="D2599" s="197"/>
      <c r="E2599" s="197"/>
      <c r="F2599" s="657"/>
      <c r="G2599" s="819"/>
      <c r="H2599" s="626"/>
    </row>
    <row r="2600" spans="2:8">
      <c r="B2600" s="103"/>
      <c r="C2600" s="789"/>
      <c r="D2600" s="197"/>
      <c r="E2600" s="197"/>
      <c r="F2600" s="657"/>
      <c r="G2600" s="819"/>
      <c r="H2600" s="626"/>
    </row>
    <row r="2601" spans="2:8">
      <c r="B2601" s="103">
        <f>B2597+1</f>
        <v>78</v>
      </c>
      <c r="C2601" s="790" t="s">
        <v>1010</v>
      </c>
      <c r="D2601" s="197" t="s">
        <v>920</v>
      </c>
      <c r="E2601" s="197">
        <v>5</v>
      </c>
      <c r="F2601" s="657"/>
      <c r="G2601" s="819">
        <f>E2601*F2601</f>
        <v>0</v>
      </c>
      <c r="H2601" s="625"/>
    </row>
    <row r="2602" spans="2:8">
      <c r="B2602" s="103"/>
      <c r="C2602" s="790"/>
      <c r="D2602" s="197"/>
      <c r="E2602" s="197"/>
      <c r="F2602" s="657"/>
      <c r="G2602" s="819"/>
      <c r="H2602" s="625"/>
    </row>
    <row r="2603" spans="2:8">
      <c r="B2603" s="103">
        <f>B2601+1</f>
        <v>79</v>
      </c>
      <c r="C2603" s="790" t="s">
        <v>1009</v>
      </c>
      <c r="D2603" s="197" t="s">
        <v>920</v>
      </c>
      <c r="E2603" s="197">
        <v>5</v>
      </c>
      <c r="F2603" s="657"/>
      <c r="G2603" s="819">
        <f>E2603*F2603</f>
        <v>0</v>
      </c>
      <c r="H2603" s="625"/>
    </row>
    <row r="2604" spans="2:8">
      <c r="B2604" s="103"/>
      <c r="C2604" s="790"/>
      <c r="D2604" s="197"/>
      <c r="E2604" s="197"/>
      <c r="F2604" s="657"/>
      <c r="G2604" s="819"/>
      <c r="H2604" s="625"/>
    </row>
    <row r="2605" spans="2:8" ht="46.8">
      <c r="B2605" s="103"/>
      <c r="C2605" s="789" t="s">
        <v>1021</v>
      </c>
      <c r="D2605" s="220"/>
      <c r="E2605" s="197"/>
      <c r="F2605" s="657"/>
      <c r="G2605" s="819"/>
      <c r="H2605" s="626"/>
    </row>
    <row r="2606" spans="2:8">
      <c r="B2606" s="103"/>
      <c r="C2606" s="789"/>
      <c r="D2606" s="220"/>
      <c r="E2606" s="197"/>
      <c r="F2606" s="657"/>
      <c r="G2606" s="819"/>
      <c r="H2606" s="626"/>
    </row>
    <row r="2607" spans="2:8">
      <c r="B2607" s="103">
        <f>B2603+1</f>
        <v>80</v>
      </c>
      <c r="C2607" s="790" t="s">
        <v>1019</v>
      </c>
      <c r="D2607" s="197" t="s">
        <v>920</v>
      </c>
      <c r="E2607" s="197">
        <v>6</v>
      </c>
      <c r="F2607" s="657"/>
      <c r="G2607" s="819">
        <f>E2607*F2607</f>
        <v>0</v>
      </c>
      <c r="H2607" s="625"/>
    </row>
    <row r="2608" spans="2:8">
      <c r="B2608" s="103"/>
      <c r="C2608" s="790"/>
      <c r="D2608" s="197"/>
      <c r="E2608" s="197"/>
      <c r="F2608" s="657"/>
      <c r="G2608" s="819"/>
      <c r="H2608" s="626"/>
    </row>
    <row r="2609" spans="2:8">
      <c r="B2609" s="103"/>
      <c r="C2609" s="789" t="s">
        <v>1022</v>
      </c>
      <c r="D2609" s="197"/>
      <c r="E2609" s="197"/>
      <c r="F2609" s="657"/>
      <c r="G2609" s="819"/>
      <c r="H2609" s="626"/>
    </row>
    <row r="2610" spans="2:8">
      <c r="B2610" s="103"/>
      <c r="C2610" s="789"/>
      <c r="D2610" s="197"/>
      <c r="E2610" s="197"/>
      <c r="F2610" s="657"/>
      <c r="G2610" s="819"/>
      <c r="H2610" s="626"/>
    </row>
    <row r="2611" spans="2:8">
      <c r="B2611" s="103">
        <f>B2607+1</f>
        <v>81</v>
      </c>
      <c r="C2611" s="790" t="s">
        <v>1019</v>
      </c>
      <c r="D2611" s="197" t="s">
        <v>32</v>
      </c>
      <c r="E2611" s="197">
        <v>30</v>
      </c>
      <c r="F2611" s="657"/>
      <c r="G2611" s="819">
        <f>E2611*F2611</f>
        <v>0</v>
      </c>
      <c r="H2611" s="625"/>
    </row>
    <row r="2612" spans="2:8">
      <c r="B2612" s="103"/>
      <c r="C2612" s="789"/>
      <c r="D2612" s="197"/>
      <c r="E2612" s="197"/>
      <c r="F2612" s="657"/>
      <c r="G2612" s="819"/>
      <c r="H2612" s="626"/>
    </row>
    <row r="2613" spans="2:8">
      <c r="B2613" s="103">
        <f>B2611+1</f>
        <v>82</v>
      </c>
      <c r="C2613" s="790" t="s">
        <v>1023</v>
      </c>
      <c r="D2613" s="197" t="s">
        <v>32</v>
      </c>
      <c r="E2613" s="197">
        <v>20</v>
      </c>
      <c r="F2613" s="657"/>
      <c r="G2613" s="819">
        <f>E2613*F2613</f>
        <v>0</v>
      </c>
      <c r="H2613" s="625"/>
    </row>
    <row r="2614" spans="2:8">
      <c r="B2614" s="103"/>
      <c r="C2614" s="790"/>
      <c r="D2614" s="220"/>
      <c r="E2614" s="197"/>
      <c r="F2614" s="657"/>
      <c r="G2614" s="819"/>
      <c r="H2614" s="626"/>
    </row>
    <row r="2615" spans="2:8">
      <c r="B2615" s="103"/>
      <c r="C2615" s="791" t="s">
        <v>1026</v>
      </c>
      <c r="D2615" s="309"/>
      <c r="E2615" s="209"/>
      <c r="F2615" s="657"/>
      <c r="G2615" s="819"/>
      <c r="H2615" s="628"/>
    </row>
    <row r="2616" spans="2:8">
      <c r="B2616" s="103"/>
      <c r="C2616" s="791"/>
      <c r="D2616" s="309"/>
      <c r="E2616" s="209"/>
      <c r="F2616" s="657"/>
      <c r="G2616" s="819"/>
      <c r="H2616" s="628"/>
    </row>
    <row r="2617" spans="2:8" ht="46.8">
      <c r="B2617" s="103">
        <f>B2613+1</f>
        <v>83</v>
      </c>
      <c r="C2617" s="784" t="s">
        <v>1027</v>
      </c>
      <c r="D2617" s="311" t="s">
        <v>9</v>
      </c>
      <c r="E2617" s="209">
        <v>1</v>
      </c>
      <c r="F2617" s="685"/>
      <c r="G2617" s="831">
        <f>E2617*F2617</f>
        <v>0</v>
      </c>
      <c r="H2617" s="625"/>
    </row>
    <row r="2618" spans="2:8">
      <c r="B2618" s="103"/>
      <c r="C2618" s="785"/>
      <c r="D2618" s="311"/>
      <c r="E2618" s="209"/>
      <c r="F2618" s="657"/>
      <c r="G2618" s="819"/>
      <c r="H2618" s="628"/>
    </row>
    <row r="2619" spans="2:8">
      <c r="B2619" s="103"/>
      <c r="C2619" s="791" t="s">
        <v>1028</v>
      </c>
      <c r="D2619" s="309"/>
      <c r="E2619" s="209"/>
      <c r="F2619" s="657"/>
      <c r="G2619" s="819"/>
      <c r="H2619" s="628"/>
    </row>
    <row r="2620" spans="2:8">
      <c r="B2620" s="103"/>
      <c r="C2620" s="791"/>
      <c r="D2620" s="309"/>
      <c r="E2620" s="209"/>
      <c r="F2620" s="657"/>
      <c r="G2620" s="819"/>
      <c r="H2620" s="628"/>
    </row>
    <row r="2621" spans="2:8" ht="46.8">
      <c r="B2621" s="103">
        <f>B2617+1</f>
        <v>84</v>
      </c>
      <c r="C2621" s="361" t="s">
        <v>1029</v>
      </c>
      <c r="D2621" s="356" t="s">
        <v>9</v>
      </c>
      <c r="E2621" s="357">
        <v>1</v>
      </c>
      <c r="F2621" s="686"/>
      <c r="G2621" s="842">
        <f>E2621*F2621</f>
        <v>0</v>
      </c>
      <c r="H2621" s="629"/>
    </row>
    <row r="2622" spans="2:8">
      <c r="B2622" s="103"/>
      <c r="C2622" s="361"/>
      <c r="D2622" s="356"/>
      <c r="E2622" s="357"/>
      <c r="F2622" s="686"/>
      <c r="G2622" s="842"/>
      <c r="H2622" s="629"/>
    </row>
    <row r="2623" spans="2:8">
      <c r="B2623" s="103"/>
      <c r="C2623" s="734" t="s">
        <v>1443</v>
      </c>
      <c r="D2623" s="356"/>
      <c r="E2623" s="357"/>
      <c r="F2623" s="686"/>
      <c r="G2623" s="842"/>
      <c r="H2623" s="629"/>
    </row>
    <row r="2624" spans="2:8">
      <c r="B2624" s="103"/>
      <c r="C2624" s="734" t="s">
        <v>560</v>
      </c>
      <c r="D2624" s="356"/>
      <c r="E2624" s="357"/>
      <c r="F2624" s="686"/>
      <c r="G2624" s="842"/>
      <c r="H2624" s="629"/>
    </row>
    <row r="2625" spans="2:8">
      <c r="B2625" s="103"/>
      <c r="C2625" s="734" t="s">
        <v>1564</v>
      </c>
      <c r="D2625" s="356"/>
      <c r="E2625" s="357"/>
      <c r="F2625" s="686"/>
      <c r="G2625" s="843">
        <f>SUM(G2387:G2624)</f>
        <v>0</v>
      </c>
      <c r="H2625" s="630"/>
    </row>
    <row r="2626" spans="2:8">
      <c r="B2626" s="103"/>
      <c r="C2626" s="361"/>
      <c r="D2626" s="356"/>
      <c r="E2626" s="357"/>
      <c r="F2626" s="686"/>
      <c r="G2626" s="842"/>
      <c r="H2626" s="629"/>
    </row>
    <row r="2627" spans="2:8">
      <c r="B2627" s="272"/>
      <c r="C2627" s="289"/>
      <c r="D2627" s="289"/>
      <c r="E2627" s="289"/>
      <c r="F2627" s="675"/>
      <c r="G2627" s="830"/>
      <c r="H2627" s="597"/>
    </row>
    <row r="2628" spans="2:8">
      <c r="B2628" s="103"/>
      <c r="C2628" s="279"/>
      <c r="D2628" s="279"/>
      <c r="E2628" s="279"/>
      <c r="F2628" s="667"/>
      <c r="G2628" s="821"/>
      <c r="H2628" s="563"/>
    </row>
    <row r="2629" spans="2:8">
      <c r="B2629" s="103"/>
      <c r="C2629" s="532" t="s">
        <v>1565</v>
      </c>
      <c r="D2629" s="356"/>
      <c r="E2629" s="357"/>
      <c r="F2629" s="686"/>
      <c r="G2629" s="842"/>
      <c r="H2629" s="629"/>
    </row>
    <row r="2630" spans="2:8">
      <c r="B2630" s="103"/>
      <c r="C2630" s="532"/>
      <c r="D2630" s="356"/>
      <c r="E2630" s="357"/>
      <c r="F2630" s="686"/>
      <c r="G2630" s="842"/>
      <c r="H2630" s="629"/>
    </row>
    <row r="2631" spans="2:8">
      <c r="B2631" s="103"/>
      <c r="C2631" s="532" t="s">
        <v>140</v>
      </c>
      <c r="D2631" s="356"/>
      <c r="E2631" s="357"/>
      <c r="F2631" s="686"/>
      <c r="G2631" s="842"/>
      <c r="H2631" s="629"/>
    </row>
    <row r="2632" spans="2:8">
      <c r="B2632" s="103"/>
      <c r="C2632" s="361"/>
      <c r="D2632" s="356"/>
      <c r="E2632" s="357"/>
      <c r="F2632" s="686"/>
      <c r="G2632" s="842"/>
      <c r="H2632" s="629"/>
    </row>
    <row r="2633" spans="2:8">
      <c r="B2633" s="103"/>
      <c r="C2633" s="363" t="s">
        <v>1338</v>
      </c>
      <c r="D2633" s="359"/>
      <c r="E2633" s="359"/>
      <c r="F2633" s="687"/>
      <c r="G2633" s="844"/>
      <c r="H2633" s="631"/>
    </row>
    <row r="2634" spans="2:8">
      <c r="B2634" s="103"/>
      <c r="C2634" s="361"/>
      <c r="D2634" s="356"/>
      <c r="E2634" s="357"/>
      <c r="F2634" s="686"/>
      <c r="G2634" s="842"/>
      <c r="H2634" s="629"/>
    </row>
    <row r="2635" spans="2:8" ht="58.5" customHeight="1">
      <c r="B2635" s="103"/>
      <c r="C2635" s="696" t="s">
        <v>1339</v>
      </c>
      <c r="D2635" s="365"/>
      <c r="E2635" s="365"/>
      <c r="F2635" s="686"/>
      <c r="G2635" s="842"/>
      <c r="H2635" s="629"/>
    </row>
    <row r="2636" spans="2:8">
      <c r="B2636" s="103"/>
      <c r="C2636" s="696"/>
      <c r="D2636" s="365"/>
      <c r="E2636" s="365"/>
      <c r="F2636" s="686"/>
      <c r="G2636" s="842"/>
      <c r="H2636" s="629"/>
    </row>
    <row r="2637" spans="2:8">
      <c r="B2637" s="103"/>
      <c r="C2637" s="696" t="s">
        <v>952</v>
      </c>
      <c r="D2637" s="365"/>
      <c r="E2637" s="365"/>
      <c r="F2637" s="686"/>
      <c r="G2637" s="842"/>
      <c r="H2637" s="629"/>
    </row>
    <row r="2638" spans="2:8">
      <c r="B2638" s="103"/>
      <c r="C2638" s="696"/>
      <c r="D2638" s="365"/>
      <c r="E2638" s="365"/>
      <c r="F2638" s="686"/>
      <c r="G2638" s="842"/>
      <c r="H2638" s="629"/>
    </row>
    <row r="2639" spans="2:8">
      <c r="B2639" s="103"/>
      <c r="C2639" s="696" t="s">
        <v>1340</v>
      </c>
      <c r="D2639" s="356"/>
      <c r="E2639" s="356"/>
      <c r="F2639" s="686"/>
      <c r="G2639" s="842"/>
      <c r="H2639" s="629"/>
    </row>
    <row r="2640" spans="2:8">
      <c r="B2640" s="103"/>
      <c r="C2640" s="697"/>
      <c r="D2640" s="367"/>
      <c r="E2640" s="367"/>
      <c r="F2640" s="686"/>
      <c r="G2640" s="842"/>
      <c r="H2640" s="629"/>
    </row>
    <row r="2641" spans="2:8">
      <c r="B2641" s="103">
        <v>1</v>
      </c>
      <c r="C2641" s="697" t="s">
        <v>1341</v>
      </c>
      <c r="D2641" s="367" t="s">
        <v>32</v>
      </c>
      <c r="E2641" s="367">
        <v>28</v>
      </c>
      <c r="F2641" s="687"/>
      <c r="G2641" s="842">
        <f>E2641*F2641</f>
        <v>0</v>
      </c>
      <c r="H2641" s="629"/>
    </row>
    <row r="2642" spans="2:8">
      <c r="B2642" s="103"/>
      <c r="C2642" s="697"/>
      <c r="D2642" s="367"/>
      <c r="E2642" s="367"/>
      <c r="F2642" s="687"/>
      <c r="G2642" s="844"/>
      <c r="H2642" s="632"/>
    </row>
    <row r="2643" spans="2:8">
      <c r="B2643" s="103">
        <f>B2641+1</f>
        <v>2</v>
      </c>
      <c r="C2643" s="697" t="s">
        <v>1342</v>
      </c>
      <c r="D2643" s="367" t="s">
        <v>32</v>
      </c>
      <c r="E2643" s="367">
        <v>30</v>
      </c>
      <c r="F2643" s="687"/>
      <c r="G2643" s="842">
        <f>E2643*F2643</f>
        <v>0</v>
      </c>
      <c r="H2643" s="629"/>
    </row>
    <row r="2644" spans="2:8">
      <c r="B2644" s="103"/>
      <c r="C2644" s="369"/>
      <c r="D2644" s="367"/>
      <c r="E2644" s="367"/>
      <c r="F2644" s="687"/>
      <c r="G2644" s="844"/>
      <c r="H2644" s="632"/>
    </row>
    <row r="2645" spans="2:8">
      <c r="B2645" s="103"/>
      <c r="C2645" s="696" t="s">
        <v>1343</v>
      </c>
      <c r="D2645" s="367"/>
      <c r="E2645" s="367"/>
      <c r="F2645" s="687"/>
      <c r="G2645" s="844"/>
      <c r="H2645" s="632"/>
    </row>
    <row r="2646" spans="2:8">
      <c r="B2646" s="103"/>
      <c r="C2646" s="696"/>
      <c r="D2646" s="367"/>
      <c r="E2646" s="367"/>
      <c r="F2646" s="687"/>
      <c r="G2646" s="844"/>
      <c r="H2646" s="632"/>
    </row>
    <row r="2647" spans="2:8">
      <c r="B2647" s="103">
        <f>B2643+1</f>
        <v>3</v>
      </c>
      <c r="C2647" s="697" t="s">
        <v>1344</v>
      </c>
      <c r="D2647" s="367" t="s">
        <v>22</v>
      </c>
      <c r="E2647" s="367">
        <v>16</v>
      </c>
      <c r="F2647" s="687"/>
      <c r="G2647" s="842">
        <f>E2647*F2647</f>
        <v>0</v>
      </c>
      <c r="H2647" s="629"/>
    </row>
    <row r="2648" spans="2:8">
      <c r="B2648" s="103"/>
      <c r="C2648" s="697"/>
      <c r="D2648" s="367"/>
      <c r="E2648" s="367"/>
      <c r="F2648" s="687"/>
      <c r="G2648" s="844"/>
      <c r="H2648" s="632"/>
    </row>
    <row r="2649" spans="2:8">
      <c r="B2649" s="103">
        <f>B2647+1</f>
        <v>4</v>
      </c>
      <c r="C2649" s="697" t="s">
        <v>1345</v>
      </c>
      <c r="D2649" s="367" t="s">
        <v>22</v>
      </c>
      <c r="E2649" s="367">
        <v>17</v>
      </c>
      <c r="F2649" s="687"/>
      <c r="G2649" s="842">
        <f>E2649*F2649</f>
        <v>0</v>
      </c>
      <c r="H2649" s="629"/>
    </row>
    <row r="2650" spans="2:8">
      <c r="B2650" s="103"/>
      <c r="C2650" s="365"/>
      <c r="D2650" s="365"/>
      <c r="E2650" s="365"/>
      <c r="F2650" s="688"/>
      <c r="G2650" s="845"/>
      <c r="H2650" s="633"/>
    </row>
    <row r="2651" spans="2:8">
      <c r="B2651" s="103"/>
      <c r="C2651" s="696" t="s">
        <v>1346</v>
      </c>
      <c r="D2651" s="365"/>
      <c r="E2651" s="365"/>
      <c r="F2651" s="688"/>
      <c r="G2651" s="845"/>
      <c r="H2651" s="633"/>
    </row>
    <row r="2652" spans="2:8">
      <c r="B2652" s="103"/>
      <c r="C2652" s="698"/>
      <c r="D2652" s="365"/>
      <c r="E2652" s="367"/>
      <c r="F2652" s="689"/>
      <c r="G2652" s="846"/>
      <c r="H2652" s="634"/>
    </row>
    <row r="2653" spans="2:8">
      <c r="B2653" s="103">
        <f>B2649+1</f>
        <v>5</v>
      </c>
      <c r="C2653" s="697" t="s">
        <v>1347</v>
      </c>
      <c r="D2653" s="367" t="s">
        <v>32</v>
      </c>
      <c r="E2653" s="367">
        <v>20</v>
      </c>
      <c r="F2653" s="687"/>
      <c r="G2653" s="842">
        <f>E2653*F2653</f>
        <v>0</v>
      </c>
      <c r="H2653" s="629"/>
    </row>
    <row r="2654" spans="2:8">
      <c r="B2654" s="103"/>
      <c r="C2654" s="697"/>
      <c r="D2654" s="367"/>
      <c r="E2654" s="367"/>
      <c r="F2654" s="687"/>
      <c r="G2654" s="844"/>
      <c r="H2654" s="632"/>
    </row>
    <row r="2655" spans="2:8">
      <c r="B2655" s="103">
        <f>B2653+1</f>
        <v>6</v>
      </c>
      <c r="C2655" s="697" t="s">
        <v>1348</v>
      </c>
      <c r="D2655" s="367" t="s">
        <v>32</v>
      </c>
      <c r="E2655" s="367">
        <v>20</v>
      </c>
      <c r="F2655" s="687"/>
      <c r="G2655" s="842">
        <f>E2655*F2655</f>
        <v>0</v>
      </c>
      <c r="H2655" s="629"/>
    </row>
    <row r="2656" spans="2:8">
      <c r="B2656" s="103"/>
      <c r="C2656" s="697"/>
      <c r="D2656" s="367"/>
      <c r="E2656" s="367"/>
      <c r="F2656" s="687"/>
      <c r="G2656" s="844"/>
      <c r="H2656" s="632"/>
    </row>
    <row r="2657" spans="2:8">
      <c r="B2657" s="103">
        <f t="shared" ref="B2657" si="75">B2655+1</f>
        <v>7</v>
      </c>
      <c r="C2657" s="697" t="s">
        <v>1349</v>
      </c>
      <c r="D2657" s="367" t="s">
        <v>32</v>
      </c>
      <c r="E2657" s="367">
        <v>20</v>
      </c>
      <c r="F2657" s="687"/>
      <c r="G2657" s="842">
        <f>E2657*F2657</f>
        <v>0</v>
      </c>
      <c r="H2657" s="629"/>
    </row>
    <row r="2658" spans="2:8">
      <c r="B2658" s="103"/>
      <c r="C2658" s="373"/>
      <c r="D2658" s="356"/>
      <c r="E2658" s="356"/>
      <c r="F2658" s="690"/>
      <c r="G2658" s="847"/>
      <c r="H2658" s="635"/>
    </row>
    <row r="2659" spans="2:8">
      <c r="B2659" s="103"/>
      <c r="C2659" s="696" t="s">
        <v>1350</v>
      </c>
      <c r="D2659" s="356"/>
      <c r="E2659" s="356"/>
      <c r="F2659" s="690"/>
      <c r="G2659" s="847"/>
      <c r="H2659" s="635"/>
    </row>
    <row r="2660" spans="2:8">
      <c r="B2660" s="103"/>
      <c r="C2660" s="698"/>
      <c r="D2660" s="356"/>
      <c r="E2660" s="356"/>
      <c r="F2660" s="690"/>
      <c r="G2660" s="847"/>
      <c r="H2660" s="635"/>
    </row>
    <row r="2661" spans="2:8">
      <c r="B2661" s="103">
        <f>B2657+1</f>
        <v>8</v>
      </c>
      <c r="C2661" s="697" t="s">
        <v>1351</v>
      </c>
      <c r="D2661" s="356" t="s">
        <v>22</v>
      </c>
      <c r="E2661" s="356">
        <v>11</v>
      </c>
      <c r="F2661" s="687"/>
      <c r="G2661" s="842">
        <f>E2661*F2661</f>
        <v>0</v>
      </c>
      <c r="H2661" s="629"/>
    </row>
    <row r="2662" spans="2:8">
      <c r="B2662" s="103"/>
      <c r="C2662" s="697"/>
      <c r="D2662" s="356"/>
      <c r="E2662" s="356"/>
      <c r="F2662" s="687"/>
      <c r="G2662" s="844"/>
      <c r="H2662" s="632"/>
    </row>
    <row r="2663" spans="2:8">
      <c r="B2663" s="103">
        <f>B2661+1</f>
        <v>9</v>
      </c>
      <c r="C2663" s="697" t="s">
        <v>1352</v>
      </c>
      <c r="D2663" s="356" t="s">
        <v>22</v>
      </c>
      <c r="E2663" s="356">
        <v>11</v>
      </c>
      <c r="F2663" s="687"/>
      <c r="G2663" s="842">
        <f>E2663*F2663</f>
        <v>0</v>
      </c>
      <c r="H2663" s="629"/>
    </row>
    <row r="2664" spans="2:8">
      <c r="B2664" s="103"/>
      <c r="C2664" s="697"/>
      <c r="D2664" s="356"/>
      <c r="E2664" s="356"/>
      <c r="F2664" s="687"/>
      <c r="G2664" s="844"/>
      <c r="H2664" s="632"/>
    </row>
    <row r="2665" spans="2:8">
      <c r="B2665" s="103">
        <f>B2663+1</f>
        <v>10</v>
      </c>
      <c r="C2665" s="697" t="s">
        <v>1344</v>
      </c>
      <c r="D2665" s="356" t="s">
        <v>22</v>
      </c>
      <c r="E2665" s="356">
        <v>11</v>
      </c>
      <c r="F2665" s="687"/>
      <c r="G2665" s="842">
        <f>E2665*F2665</f>
        <v>0</v>
      </c>
      <c r="H2665" s="629"/>
    </row>
    <row r="2666" spans="2:8">
      <c r="B2666" s="103"/>
      <c r="C2666" s="373"/>
      <c r="D2666" s="356"/>
      <c r="E2666" s="356"/>
      <c r="F2666" s="690"/>
      <c r="G2666" s="847"/>
      <c r="H2666" s="635"/>
    </row>
    <row r="2667" spans="2:8">
      <c r="B2667" s="103"/>
      <c r="C2667" s="373" t="s">
        <v>1353</v>
      </c>
      <c r="D2667" s="356"/>
      <c r="E2667" s="356"/>
      <c r="F2667" s="690"/>
      <c r="G2667" s="847"/>
      <c r="H2667" s="635"/>
    </row>
    <row r="2668" spans="2:8">
      <c r="B2668" s="103"/>
      <c r="C2668" s="369"/>
      <c r="D2668" s="367"/>
      <c r="E2668" s="367"/>
      <c r="F2668" s="687"/>
      <c r="G2668" s="844"/>
      <c r="H2668" s="632"/>
    </row>
    <row r="2669" spans="2:8">
      <c r="B2669" s="103">
        <f>B2665+1</f>
        <v>11</v>
      </c>
      <c r="C2669" s="697" t="s">
        <v>1354</v>
      </c>
      <c r="D2669" s="367" t="s">
        <v>22</v>
      </c>
      <c r="E2669" s="367">
        <v>5</v>
      </c>
      <c r="F2669" s="687"/>
      <c r="G2669" s="842">
        <f>E2669*F2669</f>
        <v>0</v>
      </c>
      <c r="H2669" s="629"/>
    </row>
    <row r="2670" spans="2:8">
      <c r="B2670" s="103"/>
      <c r="C2670" s="369"/>
      <c r="D2670" s="367"/>
      <c r="E2670" s="367"/>
      <c r="F2670" s="687"/>
      <c r="G2670" s="844"/>
      <c r="H2670" s="632"/>
    </row>
    <row r="2671" spans="2:8" ht="27">
      <c r="B2671" s="103">
        <f>B2669+1</f>
        <v>12</v>
      </c>
      <c r="C2671" s="697" t="s">
        <v>1650</v>
      </c>
      <c r="D2671" s="367" t="s">
        <v>22</v>
      </c>
      <c r="E2671" s="356">
        <v>2</v>
      </c>
      <c r="F2671" s="687"/>
      <c r="G2671" s="842">
        <f>E2671*F2671</f>
        <v>0</v>
      </c>
      <c r="H2671" s="629"/>
    </row>
    <row r="2672" spans="2:8">
      <c r="B2672" s="103"/>
      <c r="C2672" s="369"/>
      <c r="D2672" s="367"/>
      <c r="E2672" s="367"/>
      <c r="F2672" s="687"/>
      <c r="G2672" s="844"/>
      <c r="H2672" s="632"/>
    </row>
    <row r="2673" spans="2:8">
      <c r="B2673" s="103">
        <f>B2671+1</f>
        <v>13</v>
      </c>
      <c r="C2673" s="697" t="s">
        <v>1355</v>
      </c>
      <c r="D2673" s="367" t="s">
        <v>22</v>
      </c>
      <c r="E2673" s="367">
        <v>2</v>
      </c>
      <c r="F2673" s="687"/>
      <c r="G2673" s="842">
        <f>E2673*F2673</f>
        <v>0</v>
      </c>
      <c r="H2673" s="629"/>
    </row>
    <row r="2674" spans="2:8">
      <c r="B2674" s="103"/>
      <c r="C2674" s="369"/>
      <c r="D2674" s="367"/>
      <c r="E2674" s="367"/>
      <c r="F2674" s="687"/>
      <c r="G2674" s="844"/>
      <c r="H2674" s="632"/>
    </row>
    <row r="2675" spans="2:8">
      <c r="B2675" s="103">
        <f>B2673+1</f>
        <v>14</v>
      </c>
      <c r="C2675" s="697" t="s">
        <v>1356</v>
      </c>
      <c r="D2675" s="356" t="s">
        <v>22</v>
      </c>
      <c r="E2675" s="356">
        <v>4</v>
      </c>
      <c r="F2675" s="687"/>
      <c r="G2675" s="842">
        <f>E2675*F2675</f>
        <v>0</v>
      </c>
      <c r="H2675" s="629"/>
    </row>
    <row r="2676" spans="2:8">
      <c r="B2676" s="103"/>
      <c r="C2676" s="369"/>
      <c r="D2676" s="356"/>
      <c r="E2676" s="356"/>
      <c r="F2676" s="690"/>
      <c r="G2676" s="844"/>
      <c r="H2676" s="632"/>
    </row>
    <row r="2677" spans="2:8">
      <c r="B2677" s="103">
        <f>B2675+1</f>
        <v>15</v>
      </c>
      <c r="C2677" s="697" t="s">
        <v>1357</v>
      </c>
      <c r="D2677" s="356" t="s">
        <v>22</v>
      </c>
      <c r="E2677" s="356">
        <v>18</v>
      </c>
      <c r="F2677" s="687"/>
      <c r="G2677" s="842">
        <f>E2677*F2677</f>
        <v>0</v>
      </c>
      <c r="H2677" s="629"/>
    </row>
    <row r="2678" spans="2:8">
      <c r="B2678" s="103"/>
      <c r="C2678" s="361"/>
      <c r="D2678" s="356"/>
      <c r="E2678" s="357"/>
      <c r="F2678" s="686"/>
      <c r="G2678" s="842"/>
      <c r="H2678" s="629"/>
    </row>
    <row r="2679" spans="2:8">
      <c r="B2679" s="103"/>
      <c r="C2679" s="699" t="s">
        <v>1360</v>
      </c>
      <c r="D2679" s="700"/>
      <c r="E2679" s="357"/>
      <c r="F2679" s="691"/>
      <c r="G2679" s="842"/>
      <c r="H2679" s="636"/>
    </row>
    <row r="2680" spans="2:8">
      <c r="B2680" s="103"/>
      <c r="C2680" s="699"/>
      <c r="D2680" s="700"/>
      <c r="E2680" s="357"/>
      <c r="F2680" s="691"/>
      <c r="G2680" s="842"/>
      <c r="H2680" s="636"/>
    </row>
    <row r="2681" spans="2:8" ht="46.8">
      <c r="B2681" s="103">
        <f>B2677+1</f>
        <v>16</v>
      </c>
      <c r="C2681" s="697" t="s">
        <v>1361</v>
      </c>
      <c r="D2681" s="701" t="s">
        <v>9</v>
      </c>
      <c r="E2681" s="357">
        <v>1</v>
      </c>
      <c r="F2681" s="686"/>
      <c r="G2681" s="842">
        <f>E2681*F2681</f>
        <v>0</v>
      </c>
      <c r="H2681" s="629"/>
    </row>
    <row r="2682" spans="2:8">
      <c r="B2682" s="103"/>
      <c r="C2682" s="699"/>
      <c r="D2682" s="700"/>
      <c r="E2682" s="357"/>
      <c r="F2682" s="691"/>
      <c r="G2682" s="848"/>
      <c r="H2682" s="637"/>
    </row>
    <row r="2683" spans="2:8">
      <c r="B2683" s="103"/>
      <c r="C2683" s="699" t="s">
        <v>1362</v>
      </c>
      <c r="D2683" s="700"/>
      <c r="E2683" s="357"/>
      <c r="F2683" s="691"/>
      <c r="G2683" s="842"/>
      <c r="H2683" s="636"/>
    </row>
    <row r="2684" spans="2:8">
      <c r="B2684" s="103"/>
      <c r="C2684" s="699"/>
      <c r="D2684" s="700"/>
      <c r="E2684" s="357"/>
      <c r="F2684" s="691"/>
      <c r="G2684" s="842"/>
      <c r="H2684" s="636"/>
    </row>
    <row r="2685" spans="2:8" ht="46.8">
      <c r="B2685" s="103">
        <f>B2681+1</f>
        <v>17</v>
      </c>
      <c r="C2685" s="702" t="s">
        <v>1363</v>
      </c>
      <c r="D2685" s="701" t="s">
        <v>9</v>
      </c>
      <c r="E2685" s="357">
        <v>1</v>
      </c>
      <c r="F2685" s="686"/>
      <c r="G2685" s="842">
        <f>E2685*F2685</f>
        <v>0</v>
      </c>
      <c r="H2685" s="629"/>
    </row>
    <row r="2686" spans="2:8">
      <c r="B2686" s="103"/>
      <c r="C2686" s="361"/>
      <c r="D2686" s="356"/>
      <c r="E2686" s="357"/>
      <c r="F2686" s="686"/>
      <c r="G2686" s="842"/>
      <c r="H2686" s="629"/>
    </row>
    <row r="2687" spans="2:8">
      <c r="B2687" s="103"/>
      <c r="C2687" s="734" t="s">
        <v>140</v>
      </c>
      <c r="D2687" s="356"/>
      <c r="E2687" s="357"/>
      <c r="F2687" s="686"/>
      <c r="G2687" s="842"/>
      <c r="H2687" s="629"/>
    </row>
    <row r="2688" spans="2:8">
      <c r="B2688" s="103"/>
      <c r="C2688" s="734" t="s">
        <v>1338</v>
      </c>
      <c r="D2688" s="356"/>
      <c r="E2688" s="357"/>
      <c r="F2688" s="686"/>
      <c r="G2688" s="842"/>
      <c r="H2688" s="629"/>
    </row>
    <row r="2689" spans="2:8">
      <c r="B2689" s="103"/>
      <c r="C2689" s="734" t="s">
        <v>1564</v>
      </c>
      <c r="D2689" s="356"/>
      <c r="E2689" s="357"/>
      <c r="F2689" s="686"/>
      <c r="G2689" s="843">
        <f>SUM(G2635:G2688)</f>
        <v>0</v>
      </c>
      <c r="H2689" s="630"/>
    </row>
    <row r="2690" spans="2:8">
      <c r="B2690" s="103"/>
      <c r="C2690" s="361"/>
      <c r="D2690" s="356"/>
      <c r="E2690" s="357"/>
      <c r="F2690" s="686"/>
      <c r="G2690" s="842"/>
      <c r="H2690" s="629"/>
    </row>
    <row r="2691" spans="2:8">
      <c r="B2691" s="272"/>
      <c r="C2691" s="289"/>
      <c r="D2691" s="289"/>
      <c r="E2691" s="289"/>
      <c r="F2691" s="675"/>
      <c r="G2691" s="830"/>
      <c r="H2691" s="597"/>
    </row>
    <row r="2692" spans="2:8">
      <c r="B2692" s="103"/>
      <c r="C2692" s="279"/>
      <c r="D2692" s="279"/>
      <c r="E2692" s="279"/>
      <c r="F2692" s="667"/>
      <c r="G2692" s="821"/>
      <c r="H2692" s="563"/>
    </row>
    <row r="2693" spans="2:8">
      <c r="B2693" s="103"/>
      <c r="C2693" s="532" t="s">
        <v>1565</v>
      </c>
      <c r="D2693" s="356"/>
      <c r="E2693" s="357"/>
      <c r="F2693" s="686"/>
      <c r="G2693" s="842"/>
      <c r="H2693" s="629"/>
    </row>
    <row r="2694" spans="2:8">
      <c r="B2694" s="103"/>
      <c r="C2694" s="532"/>
      <c r="D2694" s="356"/>
      <c r="E2694" s="357"/>
      <c r="F2694" s="686"/>
      <c r="G2694" s="842"/>
      <c r="H2694" s="629"/>
    </row>
    <row r="2695" spans="2:8">
      <c r="B2695" s="103"/>
      <c r="C2695" s="532" t="s">
        <v>152</v>
      </c>
      <c r="D2695" s="356"/>
      <c r="E2695" s="357"/>
      <c r="F2695" s="686"/>
      <c r="G2695" s="842"/>
      <c r="H2695" s="629"/>
    </row>
    <row r="2696" spans="2:8">
      <c r="B2696" s="103"/>
      <c r="C2696" s="361"/>
      <c r="D2696" s="356"/>
      <c r="E2696" s="357"/>
      <c r="F2696" s="686"/>
      <c r="G2696" s="842"/>
      <c r="H2696" s="629"/>
    </row>
    <row r="2697" spans="2:8">
      <c r="B2697" s="103"/>
      <c r="C2697" s="373" t="s">
        <v>587</v>
      </c>
      <c r="D2697" s="398"/>
      <c r="E2697" s="357"/>
      <c r="F2697" s="686"/>
      <c r="G2697" s="842"/>
      <c r="H2697" s="629"/>
    </row>
    <row r="2698" spans="2:8">
      <c r="B2698" s="103"/>
      <c r="C2698" s="361"/>
      <c r="D2698" s="356"/>
      <c r="E2698" s="357"/>
      <c r="F2698" s="686"/>
      <c r="G2698" s="842"/>
      <c r="H2698" s="629"/>
    </row>
    <row r="2699" spans="2:8">
      <c r="B2699" s="103"/>
      <c r="C2699" s="382" t="s">
        <v>1364</v>
      </c>
      <c r="D2699" s="383"/>
      <c r="E2699" s="383"/>
      <c r="F2699" s="686"/>
      <c r="G2699" s="842"/>
      <c r="H2699" s="629"/>
    </row>
    <row r="2700" spans="2:8">
      <c r="B2700" s="103"/>
      <c r="C2700" s="384"/>
      <c r="D2700" s="383"/>
      <c r="E2700" s="383"/>
      <c r="F2700" s="686"/>
      <c r="G2700" s="842"/>
      <c r="H2700" s="629"/>
    </row>
    <row r="2701" spans="2:8">
      <c r="B2701" s="103"/>
      <c r="C2701" s="387"/>
      <c r="D2701" s="394"/>
      <c r="E2701" s="394"/>
      <c r="F2701" s="694"/>
      <c r="G2701" s="849"/>
      <c r="H2701" s="629"/>
    </row>
    <row r="2702" spans="2:8" ht="46.8">
      <c r="B2702" s="103"/>
      <c r="C2702" s="696" t="s">
        <v>1365</v>
      </c>
      <c r="D2702" s="701"/>
      <c r="E2702" s="701"/>
      <c r="F2702" s="694"/>
      <c r="G2702" s="849"/>
      <c r="H2702" s="629"/>
    </row>
    <row r="2703" spans="2:8">
      <c r="B2703" s="103"/>
      <c r="C2703" s="696"/>
      <c r="D2703" s="701"/>
      <c r="E2703" s="701"/>
      <c r="F2703" s="694"/>
      <c r="G2703" s="849"/>
      <c r="H2703" s="629"/>
    </row>
    <row r="2704" spans="2:8">
      <c r="B2704" s="103">
        <v>1</v>
      </c>
      <c r="C2704" s="369" t="s">
        <v>1639</v>
      </c>
      <c r="D2704" s="367" t="s">
        <v>22</v>
      </c>
      <c r="E2704" s="367">
        <v>1</v>
      </c>
      <c r="F2704" s="389"/>
      <c r="G2704" s="849">
        <f>E2704*F2704</f>
        <v>0</v>
      </c>
      <c r="H2704" s="629"/>
    </row>
    <row r="2705" spans="2:8">
      <c r="B2705" s="103"/>
      <c r="C2705" s="369"/>
      <c r="D2705" s="367"/>
      <c r="E2705" s="367"/>
      <c r="F2705" s="368"/>
      <c r="G2705" s="850"/>
      <c r="H2705" s="629"/>
    </row>
    <row r="2706" spans="2:8">
      <c r="B2706" s="103">
        <f>B2704+1</f>
        <v>2</v>
      </c>
      <c r="C2706" s="703" t="s">
        <v>1640</v>
      </c>
      <c r="D2706" s="367" t="s">
        <v>22</v>
      </c>
      <c r="E2706" s="367">
        <v>1</v>
      </c>
      <c r="F2706" s="389"/>
      <c r="G2706" s="849">
        <f>E2706*F2706</f>
        <v>0</v>
      </c>
      <c r="H2706" s="629"/>
    </row>
    <row r="2707" spans="2:8">
      <c r="B2707" s="103"/>
      <c r="C2707" s="703"/>
      <c r="D2707" s="367"/>
      <c r="E2707" s="367"/>
      <c r="F2707" s="368"/>
      <c r="G2707" s="850"/>
      <c r="H2707" s="629"/>
    </row>
    <row r="2708" spans="2:8">
      <c r="B2708" s="103">
        <f>B2706+1</f>
        <v>3</v>
      </c>
      <c r="C2708" s="703" t="s">
        <v>1367</v>
      </c>
      <c r="D2708" s="394" t="s">
        <v>22</v>
      </c>
      <c r="E2708" s="394">
        <v>4</v>
      </c>
      <c r="F2708" s="389"/>
      <c r="G2708" s="849">
        <f>E2708*F2708</f>
        <v>0</v>
      </c>
      <c r="H2708" s="629"/>
    </row>
    <row r="2709" spans="2:8">
      <c r="B2709" s="103"/>
      <c r="C2709" s="387"/>
      <c r="D2709" s="394"/>
      <c r="E2709" s="394"/>
      <c r="F2709" s="694"/>
      <c r="G2709" s="849"/>
      <c r="H2709" s="629"/>
    </row>
    <row r="2710" spans="2:8">
      <c r="B2710" s="103"/>
      <c r="C2710" s="696" t="s">
        <v>1368</v>
      </c>
      <c r="D2710" s="367"/>
      <c r="E2710" s="367"/>
      <c r="F2710" s="687"/>
      <c r="G2710" s="844"/>
      <c r="H2710" s="638"/>
    </row>
    <row r="2711" spans="2:8">
      <c r="B2711" s="103"/>
      <c r="C2711" s="698"/>
      <c r="D2711" s="394"/>
      <c r="E2711" s="394"/>
      <c r="F2711" s="687"/>
      <c r="G2711" s="844"/>
      <c r="H2711" s="638"/>
    </row>
    <row r="2712" spans="2:8" ht="70.2">
      <c r="B2712" s="103"/>
      <c r="C2712" s="704" t="s">
        <v>1369</v>
      </c>
      <c r="D2712" s="394"/>
      <c r="E2712" s="394"/>
      <c r="F2712" s="687"/>
      <c r="G2712" s="844"/>
      <c r="H2712" s="638"/>
    </row>
    <row r="2713" spans="2:8">
      <c r="B2713" s="103"/>
      <c r="C2713" s="698"/>
      <c r="D2713" s="394"/>
      <c r="E2713" s="394"/>
      <c r="F2713" s="687"/>
      <c r="G2713" s="844"/>
      <c r="H2713" s="638"/>
    </row>
    <row r="2714" spans="2:8">
      <c r="B2714" s="103">
        <f>B2708+1</f>
        <v>4</v>
      </c>
      <c r="C2714" s="698" t="s">
        <v>1370</v>
      </c>
      <c r="D2714" s="394" t="s">
        <v>32</v>
      </c>
      <c r="E2714" s="394">
        <v>16</v>
      </c>
      <c r="F2714" s="687"/>
      <c r="G2714" s="842">
        <f>E2714*F2714</f>
        <v>0</v>
      </c>
      <c r="H2714" s="629"/>
    </row>
    <row r="2715" spans="2:8">
      <c r="B2715" s="103"/>
      <c r="C2715" s="698"/>
      <c r="D2715" s="394"/>
      <c r="E2715" s="394"/>
      <c r="F2715" s="687"/>
      <c r="G2715" s="844"/>
      <c r="H2715" s="638"/>
    </row>
    <row r="2716" spans="2:8">
      <c r="B2716" s="103">
        <f>B2714+1</f>
        <v>5</v>
      </c>
      <c r="C2716" s="698" t="s">
        <v>1371</v>
      </c>
      <c r="D2716" s="394" t="s">
        <v>32</v>
      </c>
      <c r="E2716" s="394">
        <v>18</v>
      </c>
      <c r="F2716" s="687"/>
      <c r="G2716" s="842">
        <f>E2716*F2716</f>
        <v>0</v>
      </c>
      <c r="H2716" s="629"/>
    </row>
    <row r="2717" spans="2:8">
      <c r="B2717" s="103"/>
      <c r="C2717" s="698"/>
      <c r="D2717" s="394"/>
      <c r="E2717" s="394"/>
      <c r="F2717" s="687"/>
      <c r="G2717" s="844"/>
      <c r="H2717" s="638"/>
    </row>
    <row r="2718" spans="2:8">
      <c r="B2718" s="103">
        <f t="shared" ref="B2718:B2728" si="76">B2716+1</f>
        <v>6</v>
      </c>
      <c r="C2718" s="698" t="s">
        <v>1372</v>
      </c>
      <c r="D2718" s="394" t="s">
        <v>32</v>
      </c>
      <c r="E2718" s="394">
        <v>16</v>
      </c>
      <c r="F2718" s="687"/>
      <c r="G2718" s="842">
        <f>E2718*F2718</f>
        <v>0</v>
      </c>
      <c r="H2718" s="629"/>
    </row>
    <row r="2719" spans="2:8">
      <c r="B2719" s="103"/>
      <c r="C2719" s="698"/>
      <c r="D2719" s="394"/>
      <c r="E2719" s="394"/>
      <c r="F2719" s="687"/>
      <c r="G2719" s="844"/>
      <c r="H2719" s="638"/>
    </row>
    <row r="2720" spans="2:8">
      <c r="B2720" s="103">
        <f t="shared" si="76"/>
        <v>7</v>
      </c>
      <c r="C2720" s="698" t="s">
        <v>1373</v>
      </c>
      <c r="D2720" s="394" t="s">
        <v>32</v>
      </c>
      <c r="E2720" s="394">
        <v>15</v>
      </c>
      <c r="F2720" s="687"/>
      <c r="G2720" s="842">
        <f>E2720*F2720</f>
        <v>0</v>
      </c>
      <c r="H2720" s="629"/>
    </row>
    <row r="2721" spans="2:8">
      <c r="B2721" s="103"/>
      <c r="C2721" s="698"/>
      <c r="D2721" s="394"/>
      <c r="E2721" s="394"/>
      <c r="F2721" s="687"/>
      <c r="G2721" s="844"/>
      <c r="H2721" s="638"/>
    </row>
    <row r="2722" spans="2:8">
      <c r="B2722" s="103">
        <f t="shared" si="76"/>
        <v>8</v>
      </c>
      <c r="C2722" s="698" t="s">
        <v>1374</v>
      </c>
      <c r="D2722" s="394" t="s">
        <v>32</v>
      </c>
      <c r="E2722" s="394">
        <v>18</v>
      </c>
      <c r="F2722" s="687"/>
      <c r="G2722" s="842">
        <f>E2722*F2722</f>
        <v>0</v>
      </c>
      <c r="H2722" s="629"/>
    </row>
    <row r="2723" spans="2:8">
      <c r="B2723" s="103"/>
      <c r="C2723" s="698"/>
      <c r="D2723" s="394"/>
      <c r="E2723" s="394"/>
      <c r="F2723" s="687"/>
      <c r="G2723" s="844"/>
      <c r="H2723" s="638"/>
    </row>
    <row r="2724" spans="2:8">
      <c r="B2724" s="103">
        <f t="shared" si="76"/>
        <v>9</v>
      </c>
      <c r="C2724" s="698" t="s">
        <v>1375</v>
      </c>
      <c r="D2724" s="394" t="s">
        <v>32</v>
      </c>
      <c r="E2724" s="394">
        <v>16</v>
      </c>
      <c r="F2724" s="687"/>
      <c r="G2724" s="842">
        <f>E2724*F2724</f>
        <v>0</v>
      </c>
      <c r="H2724" s="629"/>
    </row>
    <row r="2725" spans="2:8">
      <c r="B2725" s="103"/>
      <c r="C2725" s="698"/>
      <c r="D2725" s="394"/>
      <c r="E2725" s="394"/>
      <c r="F2725" s="687"/>
      <c r="G2725" s="844"/>
      <c r="H2725" s="638"/>
    </row>
    <row r="2726" spans="2:8">
      <c r="B2726" s="103">
        <f t="shared" si="76"/>
        <v>10</v>
      </c>
      <c r="C2726" s="698" t="s">
        <v>1376</v>
      </c>
      <c r="D2726" s="394" t="s">
        <v>32</v>
      </c>
      <c r="E2726" s="394">
        <v>18</v>
      </c>
      <c r="F2726" s="687"/>
      <c r="G2726" s="842">
        <f>E2726*F2726</f>
        <v>0</v>
      </c>
      <c r="H2726" s="629"/>
    </row>
    <row r="2727" spans="2:8">
      <c r="B2727" s="103"/>
      <c r="C2727" s="698"/>
      <c r="D2727" s="394"/>
      <c r="E2727" s="394"/>
      <c r="F2727" s="687"/>
      <c r="G2727" s="844"/>
      <c r="H2727" s="638"/>
    </row>
    <row r="2728" spans="2:8">
      <c r="B2728" s="103">
        <f t="shared" si="76"/>
        <v>11</v>
      </c>
      <c r="C2728" s="698" t="s">
        <v>1377</v>
      </c>
      <c r="D2728" s="394" t="s">
        <v>32</v>
      </c>
      <c r="E2728" s="394">
        <v>10</v>
      </c>
      <c r="F2728" s="687"/>
      <c r="G2728" s="842">
        <f>E2728*F2728</f>
        <v>0</v>
      </c>
      <c r="H2728" s="629"/>
    </row>
    <row r="2729" spans="2:8">
      <c r="B2729" s="103"/>
      <c r="C2729" s="705"/>
      <c r="D2729" s="394"/>
      <c r="E2729" s="394"/>
      <c r="F2729" s="687"/>
      <c r="G2729" s="844"/>
      <c r="H2729" s="638"/>
    </row>
    <row r="2730" spans="2:8">
      <c r="B2730" s="103"/>
      <c r="C2730" s="704" t="s">
        <v>1378</v>
      </c>
      <c r="D2730" s="394"/>
      <c r="E2730" s="394"/>
      <c r="F2730" s="687"/>
      <c r="G2730" s="844"/>
      <c r="H2730" s="638"/>
    </row>
    <row r="2731" spans="2:8">
      <c r="B2731" s="103"/>
      <c r="C2731" s="704"/>
      <c r="D2731" s="394"/>
      <c r="E2731" s="394"/>
      <c r="F2731" s="687"/>
      <c r="G2731" s="844"/>
      <c r="H2731" s="638"/>
    </row>
    <row r="2732" spans="2:8">
      <c r="B2732" s="103"/>
      <c r="C2732" s="704" t="s">
        <v>1379</v>
      </c>
      <c r="D2732" s="394"/>
      <c r="E2732" s="394"/>
      <c r="F2732" s="687"/>
      <c r="G2732" s="844"/>
      <c r="H2732" s="638"/>
    </row>
    <row r="2733" spans="2:8">
      <c r="B2733" s="103"/>
      <c r="C2733" s="703"/>
      <c r="D2733" s="367"/>
      <c r="E2733" s="367"/>
      <c r="F2733" s="687"/>
      <c r="G2733" s="844"/>
      <c r="H2733" s="638"/>
    </row>
    <row r="2734" spans="2:8">
      <c r="B2734" s="103">
        <f>B2728+1</f>
        <v>12</v>
      </c>
      <c r="C2734" s="698" t="s">
        <v>1380</v>
      </c>
      <c r="D2734" s="394" t="s">
        <v>22</v>
      </c>
      <c r="E2734" s="394">
        <v>18</v>
      </c>
      <c r="F2734" s="687"/>
      <c r="G2734" s="842">
        <f>E2734*F2734</f>
        <v>0</v>
      </c>
      <c r="H2734" s="629"/>
    </row>
    <row r="2735" spans="2:8">
      <c r="B2735" s="103"/>
      <c r="C2735" s="698"/>
      <c r="D2735" s="394"/>
      <c r="E2735" s="394"/>
      <c r="F2735" s="687"/>
      <c r="G2735" s="844"/>
      <c r="H2735" s="638"/>
    </row>
    <row r="2736" spans="2:8">
      <c r="B2736" s="103">
        <f>B2734+1</f>
        <v>13</v>
      </c>
      <c r="C2736" s="698" t="s">
        <v>1381</v>
      </c>
      <c r="D2736" s="394" t="s">
        <v>22</v>
      </c>
      <c r="E2736" s="394">
        <v>19</v>
      </c>
      <c r="F2736" s="687"/>
      <c r="G2736" s="842">
        <f>E2736*F2736</f>
        <v>0</v>
      </c>
      <c r="H2736" s="629"/>
    </row>
    <row r="2737" spans="2:8">
      <c r="B2737" s="103"/>
      <c r="C2737" s="698"/>
      <c r="D2737" s="394"/>
      <c r="E2737" s="394"/>
      <c r="F2737" s="687"/>
      <c r="G2737" s="844"/>
      <c r="H2737" s="638"/>
    </row>
    <row r="2738" spans="2:8">
      <c r="B2738" s="103">
        <f t="shared" ref="B2738:B2740" si="77">B2736+1</f>
        <v>14</v>
      </c>
      <c r="C2738" s="698" t="s">
        <v>1382</v>
      </c>
      <c r="D2738" s="394" t="s">
        <v>22</v>
      </c>
      <c r="E2738" s="394">
        <v>21</v>
      </c>
      <c r="F2738" s="687"/>
      <c r="G2738" s="842">
        <f>E2738*F2738</f>
        <v>0</v>
      </c>
      <c r="H2738" s="629"/>
    </row>
    <row r="2739" spans="2:8">
      <c r="B2739" s="103"/>
      <c r="C2739" s="698"/>
      <c r="D2739" s="394"/>
      <c r="E2739" s="394"/>
      <c r="F2739" s="687"/>
      <c r="G2739" s="844"/>
      <c r="H2739" s="638"/>
    </row>
    <row r="2740" spans="2:8">
      <c r="B2740" s="103">
        <f t="shared" si="77"/>
        <v>15</v>
      </c>
      <c r="C2740" s="698" t="s">
        <v>1383</v>
      </c>
      <c r="D2740" s="394" t="s">
        <v>22</v>
      </c>
      <c r="E2740" s="394">
        <v>10</v>
      </c>
      <c r="F2740" s="687"/>
      <c r="G2740" s="842">
        <f>E2740*F2740</f>
        <v>0</v>
      </c>
      <c r="H2740" s="629"/>
    </row>
    <row r="2741" spans="2:8">
      <c r="B2741" s="103"/>
      <c r="C2741" s="361"/>
      <c r="D2741" s="356"/>
      <c r="E2741" s="357"/>
      <c r="F2741" s="686"/>
      <c r="G2741" s="842"/>
      <c r="H2741" s="629"/>
    </row>
    <row r="2742" spans="2:8">
      <c r="B2742" s="103"/>
      <c r="C2742" s="704" t="s">
        <v>1384</v>
      </c>
      <c r="D2742" s="394"/>
      <c r="E2742" s="394"/>
      <c r="F2742" s="686"/>
      <c r="G2742" s="842"/>
      <c r="H2742" s="629"/>
    </row>
    <row r="2743" spans="2:8">
      <c r="B2743" s="103"/>
      <c r="C2743" s="698"/>
      <c r="D2743" s="394"/>
      <c r="E2743" s="394"/>
      <c r="F2743" s="686"/>
      <c r="G2743" s="842"/>
      <c r="H2743" s="629"/>
    </row>
    <row r="2744" spans="2:8">
      <c r="B2744" s="103">
        <f>B2740+1</f>
        <v>16</v>
      </c>
      <c r="C2744" s="698" t="s">
        <v>1385</v>
      </c>
      <c r="D2744" s="394" t="s">
        <v>32</v>
      </c>
      <c r="E2744" s="394">
        <v>30</v>
      </c>
      <c r="F2744" s="687"/>
      <c r="G2744" s="842">
        <f>E2744*F2744</f>
        <v>0</v>
      </c>
      <c r="H2744" s="629"/>
    </row>
    <row r="2745" spans="2:8">
      <c r="B2745" s="103"/>
      <c r="C2745" s="698"/>
      <c r="D2745" s="394"/>
      <c r="E2745" s="394"/>
      <c r="F2745" s="687"/>
      <c r="G2745" s="844"/>
      <c r="H2745" s="638"/>
    </row>
    <row r="2746" spans="2:8">
      <c r="B2746" s="103"/>
      <c r="C2746" s="696" t="s">
        <v>1386</v>
      </c>
      <c r="D2746" s="367"/>
      <c r="E2746" s="367"/>
      <c r="F2746" s="687"/>
      <c r="G2746" s="844"/>
      <c r="H2746" s="632"/>
    </row>
    <row r="2747" spans="2:8">
      <c r="B2747" s="103"/>
      <c r="C2747" s="696"/>
      <c r="D2747" s="367"/>
      <c r="E2747" s="367"/>
      <c r="F2747" s="687"/>
      <c r="G2747" s="844"/>
      <c r="H2747" s="632"/>
    </row>
    <row r="2748" spans="2:8">
      <c r="B2748" s="103">
        <f>B2744+1</f>
        <v>17</v>
      </c>
      <c r="C2748" s="697" t="s">
        <v>1515</v>
      </c>
      <c r="D2748" s="367" t="s">
        <v>22</v>
      </c>
      <c r="E2748" s="367">
        <v>15</v>
      </c>
      <c r="F2748" s="687"/>
      <c r="G2748" s="842">
        <f>E2748*F2748</f>
        <v>0</v>
      </c>
      <c r="H2748" s="629"/>
    </row>
    <row r="2749" spans="2:8">
      <c r="B2749" s="103"/>
      <c r="C2749" s="698"/>
      <c r="D2749" s="394"/>
      <c r="E2749" s="394"/>
      <c r="F2749" s="687"/>
      <c r="G2749" s="844"/>
      <c r="H2749" s="638"/>
    </row>
    <row r="2750" spans="2:8">
      <c r="B2750" s="103"/>
      <c r="C2750" s="696" t="s">
        <v>1387</v>
      </c>
      <c r="D2750" s="394"/>
      <c r="E2750" s="394"/>
      <c r="F2750" s="687"/>
      <c r="G2750" s="844"/>
      <c r="H2750" s="638"/>
    </row>
    <row r="2751" spans="2:8">
      <c r="B2751" s="103"/>
      <c r="C2751" s="698"/>
      <c r="D2751" s="394"/>
      <c r="E2751" s="394"/>
      <c r="F2751" s="687"/>
      <c r="G2751" s="844"/>
      <c r="H2751" s="638"/>
    </row>
    <row r="2752" spans="2:8">
      <c r="B2752" s="103"/>
      <c r="C2752" s="704" t="s">
        <v>1388</v>
      </c>
      <c r="D2752" s="394"/>
      <c r="E2752" s="394"/>
      <c r="F2752" s="687"/>
      <c r="G2752" s="844"/>
      <c r="H2752" s="638"/>
    </row>
    <row r="2753" spans="2:8">
      <c r="B2753" s="103"/>
      <c r="C2753" s="698"/>
      <c r="D2753" s="394"/>
      <c r="E2753" s="394"/>
      <c r="F2753" s="687"/>
      <c r="G2753" s="844"/>
      <c r="H2753" s="638"/>
    </row>
    <row r="2754" spans="2:8">
      <c r="B2754" s="103">
        <f>B2748+1</f>
        <v>18</v>
      </c>
      <c r="C2754" s="698" t="s">
        <v>1348</v>
      </c>
      <c r="D2754" s="394" t="s">
        <v>32</v>
      </c>
      <c r="E2754" s="394">
        <v>78</v>
      </c>
      <c r="F2754" s="687"/>
      <c r="G2754" s="842">
        <f>E2754*F2754</f>
        <v>0</v>
      </c>
      <c r="H2754" s="629"/>
    </row>
    <row r="2755" spans="2:8">
      <c r="B2755" s="103"/>
      <c r="C2755" s="698"/>
      <c r="D2755" s="394"/>
      <c r="E2755" s="394"/>
      <c r="F2755" s="687"/>
      <c r="G2755" s="844"/>
      <c r="H2755" s="638"/>
    </row>
    <row r="2756" spans="2:8">
      <c r="B2756" s="103">
        <f>B2754+1</f>
        <v>19</v>
      </c>
      <c r="C2756" s="698" t="s">
        <v>1389</v>
      </c>
      <c r="D2756" s="394" t="s">
        <v>32</v>
      </c>
      <c r="E2756" s="394">
        <v>30</v>
      </c>
      <c r="F2756" s="687"/>
      <c r="G2756" s="842">
        <f>E2756*F2756</f>
        <v>0</v>
      </c>
      <c r="H2756" s="629"/>
    </row>
    <row r="2757" spans="2:8">
      <c r="B2757" s="103"/>
      <c r="C2757" s="698"/>
      <c r="D2757" s="394"/>
      <c r="E2757" s="394"/>
      <c r="F2757" s="687"/>
      <c r="G2757" s="844"/>
      <c r="H2757" s="638"/>
    </row>
    <row r="2758" spans="2:8">
      <c r="B2758" s="103">
        <f t="shared" ref="B2758:B2762" si="78">B2756+1</f>
        <v>20</v>
      </c>
      <c r="C2758" s="698" t="s">
        <v>1385</v>
      </c>
      <c r="D2758" s="394" t="s">
        <v>32</v>
      </c>
      <c r="E2758" s="394">
        <v>29</v>
      </c>
      <c r="F2758" s="687"/>
      <c r="G2758" s="842">
        <f>E2758*F2758</f>
        <v>0</v>
      </c>
      <c r="H2758" s="629"/>
    </row>
    <row r="2759" spans="2:8">
      <c r="B2759" s="103"/>
      <c r="C2759" s="62"/>
      <c r="D2759" s="62"/>
      <c r="E2759" s="62"/>
      <c r="F2759" s="657"/>
      <c r="G2759" s="819"/>
      <c r="H2759" s="230"/>
    </row>
    <row r="2760" spans="2:8">
      <c r="B2760" s="103">
        <f>B2758+1</f>
        <v>21</v>
      </c>
      <c r="C2760" s="698" t="s">
        <v>1345</v>
      </c>
      <c r="D2760" s="394" t="s">
        <v>32</v>
      </c>
      <c r="E2760" s="394">
        <v>80</v>
      </c>
      <c r="F2760" s="687"/>
      <c r="G2760" s="842">
        <f>E2760*F2760</f>
        <v>0</v>
      </c>
      <c r="H2760" s="629"/>
    </row>
    <row r="2761" spans="2:8">
      <c r="B2761" s="103"/>
      <c r="C2761" s="62"/>
      <c r="D2761" s="62"/>
      <c r="E2761" s="62"/>
      <c r="F2761" s="657"/>
      <c r="G2761" s="819"/>
      <c r="H2761" s="230"/>
    </row>
    <row r="2762" spans="2:8">
      <c r="B2762" s="103">
        <f t="shared" si="78"/>
        <v>22</v>
      </c>
      <c r="C2762" s="698" t="s">
        <v>1390</v>
      </c>
      <c r="D2762" s="394" t="s">
        <v>32</v>
      </c>
      <c r="E2762" s="394">
        <v>50</v>
      </c>
      <c r="F2762" s="687"/>
      <c r="G2762" s="842">
        <f>E2762*F2762</f>
        <v>0</v>
      </c>
      <c r="H2762" s="629"/>
    </row>
    <row r="2763" spans="2:8">
      <c r="B2763" s="103"/>
      <c r="C2763" s="698"/>
      <c r="D2763" s="394"/>
      <c r="E2763" s="394"/>
      <c r="F2763" s="687"/>
      <c r="G2763" s="844"/>
      <c r="H2763" s="638"/>
    </row>
    <row r="2764" spans="2:8">
      <c r="B2764" s="103"/>
      <c r="C2764" s="704" t="s">
        <v>1391</v>
      </c>
      <c r="D2764" s="394"/>
      <c r="E2764" s="394"/>
      <c r="F2764" s="687"/>
      <c r="G2764" s="844"/>
      <c r="H2764" s="638"/>
    </row>
    <row r="2765" spans="2:8">
      <c r="B2765" s="103"/>
      <c r="C2765" s="704"/>
      <c r="D2765" s="394"/>
      <c r="E2765" s="394"/>
      <c r="F2765" s="687"/>
      <c r="G2765" s="844"/>
      <c r="H2765" s="638"/>
    </row>
    <row r="2766" spans="2:8">
      <c r="B2766" s="103">
        <f>B2762+1</f>
        <v>23</v>
      </c>
      <c r="C2766" s="698" t="s">
        <v>1393</v>
      </c>
      <c r="D2766" s="394" t="s">
        <v>22</v>
      </c>
      <c r="E2766" s="394">
        <v>75</v>
      </c>
      <c r="F2766" s="687"/>
      <c r="G2766" s="842">
        <f>E2766*F2766</f>
        <v>0</v>
      </c>
      <c r="H2766" s="629"/>
    </row>
    <row r="2767" spans="2:8">
      <c r="B2767" s="103"/>
      <c r="C2767" s="698"/>
      <c r="D2767" s="394"/>
      <c r="E2767" s="394"/>
      <c r="F2767" s="687"/>
      <c r="G2767" s="844"/>
      <c r="H2767" s="638"/>
    </row>
    <row r="2768" spans="2:8">
      <c r="B2768" s="103">
        <f>B2766+1</f>
        <v>24</v>
      </c>
      <c r="C2768" s="698" t="s">
        <v>1394</v>
      </c>
      <c r="D2768" s="394" t="s">
        <v>22</v>
      </c>
      <c r="E2768" s="394">
        <v>75</v>
      </c>
      <c r="F2768" s="687"/>
      <c r="G2768" s="842">
        <f>E2768*F2768</f>
        <v>0</v>
      </c>
      <c r="H2768" s="629"/>
    </row>
    <row r="2769" spans="2:8">
      <c r="B2769" s="103"/>
      <c r="C2769" s="698"/>
      <c r="D2769" s="394"/>
      <c r="E2769" s="394"/>
      <c r="F2769" s="687"/>
      <c r="G2769" s="844"/>
      <c r="H2769" s="638"/>
    </row>
    <row r="2770" spans="2:8">
      <c r="B2770" s="103">
        <f t="shared" ref="B2770:B2772" si="79">B2768+1</f>
        <v>25</v>
      </c>
      <c r="C2770" s="698" t="s">
        <v>1395</v>
      </c>
      <c r="D2770" s="394" t="s">
        <v>22</v>
      </c>
      <c r="E2770" s="394">
        <v>75</v>
      </c>
      <c r="F2770" s="687"/>
      <c r="G2770" s="842">
        <f>E2770*F2770</f>
        <v>0</v>
      </c>
      <c r="H2770" s="629"/>
    </row>
    <row r="2771" spans="2:8">
      <c r="B2771" s="103"/>
      <c r="C2771" s="698"/>
      <c r="D2771" s="394"/>
      <c r="E2771" s="394"/>
      <c r="F2771" s="687"/>
      <c r="G2771" s="842"/>
      <c r="H2771" s="629"/>
    </row>
    <row r="2772" spans="2:8">
      <c r="B2772" s="103">
        <f t="shared" si="79"/>
        <v>26</v>
      </c>
      <c r="C2772" s="698" t="s">
        <v>1392</v>
      </c>
      <c r="D2772" s="394" t="s">
        <v>22</v>
      </c>
      <c r="E2772" s="394">
        <v>75</v>
      </c>
      <c r="F2772" s="687"/>
      <c r="G2772" s="842">
        <f>E2772*F2772</f>
        <v>0</v>
      </c>
      <c r="H2772" s="629"/>
    </row>
    <row r="2773" spans="2:8">
      <c r="B2773" s="103"/>
      <c r="C2773" s="62"/>
      <c r="D2773" s="62"/>
      <c r="E2773" s="62"/>
      <c r="F2773" s="657"/>
      <c r="G2773" s="819"/>
      <c r="H2773" s="230"/>
    </row>
    <row r="2774" spans="2:8">
      <c r="B2774" s="103"/>
      <c r="C2774" s="706" t="s">
        <v>1396</v>
      </c>
      <c r="D2774" s="394"/>
      <c r="E2774" s="394"/>
      <c r="F2774" s="687"/>
      <c r="G2774" s="844"/>
      <c r="H2774" s="638"/>
    </row>
    <row r="2775" spans="2:8">
      <c r="B2775" s="103"/>
      <c r="C2775" s="698"/>
      <c r="D2775" s="394"/>
      <c r="E2775" s="394"/>
      <c r="F2775" s="687"/>
      <c r="G2775" s="844"/>
      <c r="H2775" s="638"/>
    </row>
    <row r="2776" spans="2:8">
      <c r="B2776" s="103">
        <f>B2772+1</f>
        <v>27</v>
      </c>
      <c r="C2776" s="698" t="s">
        <v>1397</v>
      </c>
      <c r="D2776" s="394" t="s">
        <v>22</v>
      </c>
      <c r="E2776" s="394">
        <v>12</v>
      </c>
      <c r="F2776" s="687"/>
      <c r="G2776" s="842">
        <f>E2776*F2776</f>
        <v>0</v>
      </c>
      <c r="H2776" s="629"/>
    </row>
    <row r="2777" spans="2:8">
      <c r="B2777" s="103"/>
      <c r="C2777" s="698"/>
      <c r="D2777" s="394"/>
      <c r="E2777" s="394"/>
      <c r="F2777" s="687"/>
      <c r="G2777" s="844"/>
      <c r="H2777" s="638"/>
    </row>
    <row r="2778" spans="2:8">
      <c r="B2778" s="103"/>
      <c r="C2778" s="706" t="s">
        <v>1398</v>
      </c>
      <c r="D2778" s="394"/>
      <c r="E2778" s="394"/>
      <c r="F2778" s="687"/>
      <c r="G2778" s="844"/>
      <c r="H2778" s="638"/>
    </row>
    <row r="2779" spans="2:8">
      <c r="B2779" s="103"/>
      <c r="C2779" s="698"/>
      <c r="D2779" s="394"/>
      <c r="E2779" s="394"/>
      <c r="F2779" s="687"/>
      <c r="G2779" s="844"/>
      <c r="H2779" s="638"/>
    </row>
    <row r="2780" spans="2:8">
      <c r="B2780" s="103">
        <f>B2776+1</f>
        <v>28</v>
      </c>
      <c r="C2780" s="698" t="s">
        <v>1399</v>
      </c>
      <c r="D2780" s="394" t="s">
        <v>22</v>
      </c>
      <c r="E2780" s="394">
        <v>14</v>
      </c>
      <c r="F2780" s="687"/>
      <c r="G2780" s="842">
        <f>E2780*F2780</f>
        <v>0</v>
      </c>
      <c r="H2780" s="629"/>
    </row>
    <row r="2781" spans="2:8">
      <c r="B2781" s="103"/>
      <c r="C2781" s="698"/>
      <c r="D2781" s="394"/>
      <c r="E2781" s="394"/>
      <c r="F2781" s="687"/>
      <c r="G2781" s="844"/>
      <c r="H2781" s="638"/>
    </row>
    <row r="2782" spans="2:8">
      <c r="B2782" s="103"/>
      <c r="C2782" s="699" t="s">
        <v>1360</v>
      </c>
      <c r="D2782" s="700"/>
      <c r="E2782" s="357"/>
      <c r="F2782" s="691"/>
      <c r="G2782" s="842"/>
      <c r="H2782" s="636"/>
    </row>
    <row r="2783" spans="2:8">
      <c r="B2783" s="103"/>
      <c r="C2783" s="699"/>
      <c r="D2783" s="700"/>
      <c r="E2783" s="357"/>
      <c r="F2783" s="691"/>
      <c r="G2783" s="842"/>
      <c r="H2783" s="636"/>
    </row>
    <row r="2784" spans="2:8" ht="46.8">
      <c r="B2784" s="103">
        <f>B2780+1</f>
        <v>29</v>
      </c>
      <c r="C2784" s="697" t="s">
        <v>1361</v>
      </c>
      <c r="D2784" s="701" t="s">
        <v>9</v>
      </c>
      <c r="E2784" s="357">
        <v>1</v>
      </c>
      <c r="F2784" s="686"/>
      <c r="G2784" s="842">
        <f>E2784*F2784</f>
        <v>0</v>
      </c>
      <c r="H2784" s="629"/>
    </row>
    <row r="2785" spans="2:9">
      <c r="B2785" s="103"/>
      <c r="C2785" s="699"/>
      <c r="D2785" s="700"/>
      <c r="E2785" s="357"/>
      <c r="F2785" s="691"/>
      <c r="G2785" s="848"/>
      <c r="H2785" s="637"/>
    </row>
    <row r="2786" spans="2:9">
      <c r="B2786" s="103"/>
      <c r="C2786" s="699" t="s">
        <v>1362</v>
      </c>
      <c r="D2786" s="700"/>
      <c r="E2786" s="357"/>
      <c r="F2786" s="691"/>
      <c r="G2786" s="842"/>
      <c r="H2786" s="636"/>
    </row>
    <row r="2787" spans="2:9">
      <c r="B2787" s="103"/>
      <c r="C2787" s="699"/>
      <c r="D2787" s="700"/>
      <c r="E2787" s="357"/>
      <c r="F2787" s="691"/>
      <c r="G2787" s="842"/>
      <c r="H2787" s="636"/>
    </row>
    <row r="2788" spans="2:9" ht="46.8">
      <c r="B2788" s="807">
        <f>B2784+1</f>
        <v>30</v>
      </c>
      <c r="C2788" s="702" t="s">
        <v>1363</v>
      </c>
      <c r="D2788" s="707" t="s">
        <v>9</v>
      </c>
      <c r="E2788" s="375">
        <v>1</v>
      </c>
      <c r="F2788" s="692"/>
      <c r="G2788" s="851">
        <f>E2788*F2788</f>
        <v>0</v>
      </c>
      <c r="H2788" s="629"/>
    </row>
    <row r="2789" spans="2:9">
      <c r="B2789" s="103"/>
      <c r="C2789" s="792"/>
      <c r="D2789" s="311"/>
      <c r="E2789" s="209"/>
      <c r="F2789" s="685"/>
      <c r="G2789" s="819"/>
      <c r="H2789" s="625"/>
    </row>
    <row r="2790" spans="2:9">
      <c r="B2790" s="103"/>
      <c r="C2790" s="734" t="s">
        <v>152</v>
      </c>
      <c r="D2790" s="279"/>
      <c r="E2790" s="279"/>
      <c r="F2790" s="667"/>
      <c r="G2790" s="821"/>
      <c r="H2790" s="563"/>
    </row>
    <row r="2791" spans="2:9">
      <c r="B2791" s="103"/>
      <c r="C2791" s="734" t="s">
        <v>1566</v>
      </c>
      <c r="D2791" s="279"/>
      <c r="E2791" s="279"/>
      <c r="F2791" s="667"/>
      <c r="G2791" s="821"/>
      <c r="H2791" s="563"/>
    </row>
    <row r="2792" spans="2:9">
      <c r="B2792" s="103"/>
      <c r="C2792" s="734" t="s">
        <v>1564</v>
      </c>
      <c r="D2792" s="282"/>
      <c r="E2792" s="282"/>
      <c r="F2792" s="674"/>
      <c r="G2792" s="828">
        <f>SUM(G2701:G2791)</f>
        <v>0</v>
      </c>
      <c r="H2792" s="595"/>
    </row>
    <row r="2793" spans="2:9">
      <c r="B2793" s="103"/>
      <c r="C2793" s="279"/>
      <c r="D2793" s="279"/>
      <c r="E2793" s="279"/>
      <c r="F2793" s="667"/>
      <c r="G2793" s="821"/>
      <c r="H2793" s="563"/>
    </row>
    <row r="2794" spans="2:9" s="277" customFormat="1">
      <c r="B2794" s="272"/>
      <c r="C2794" s="289"/>
      <c r="D2794" s="289"/>
      <c r="E2794" s="289"/>
      <c r="F2794" s="675"/>
      <c r="G2794" s="830"/>
      <c r="H2794" s="597"/>
      <c r="I2794" s="230"/>
    </row>
    <row r="2795" spans="2:9">
      <c r="B2795" s="103"/>
      <c r="C2795" s="279"/>
      <c r="D2795" s="279"/>
      <c r="E2795" s="279"/>
      <c r="F2795" s="667"/>
      <c r="G2795" s="821"/>
      <c r="H2795" s="563"/>
    </row>
    <row r="2796" spans="2:9">
      <c r="B2796" s="103"/>
      <c r="C2796" s="745" t="s">
        <v>1567</v>
      </c>
      <c r="D2796" s="62"/>
      <c r="E2796" s="62"/>
      <c r="F2796" s="657"/>
      <c r="G2796" s="819"/>
      <c r="H2796" s="600"/>
    </row>
    <row r="2797" spans="2:9">
      <c r="B2797" s="103"/>
      <c r="C2797" s="746"/>
      <c r="D2797" s="62"/>
      <c r="E2797" s="62"/>
      <c r="F2797" s="657"/>
      <c r="G2797" s="819"/>
      <c r="H2797" s="600"/>
    </row>
    <row r="2798" spans="2:9">
      <c r="B2798" s="103">
        <v>1</v>
      </c>
      <c r="C2798" s="746" t="s">
        <v>560</v>
      </c>
      <c r="D2798" s="62"/>
      <c r="E2798" s="62" t="s">
        <v>1554</v>
      </c>
      <c r="F2798" s="657"/>
      <c r="G2798" s="819">
        <f>G2625</f>
        <v>0</v>
      </c>
      <c r="H2798" s="600"/>
    </row>
    <row r="2799" spans="2:9">
      <c r="B2799" s="103"/>
      <c r="C2799" s="746"/>
      <c r="D2799" s="62"/>
      <c r="E2799" s="62"/>
      <c r="F2799" s="657"/>
      <c r="G2799" s="819"/>
      <c r="H2799" s="600"/>
    </row>
    <row r="2800" spans="2:9">
      <c r="B2800" s="103">
        <f>B2798+1</f>
        <v>2</v>
      </c>
      <c r="C2800" s="746" t="s">
        <v>1338</v>
      </c>
      <c r="D2800" s="62"/>
      <c r="E2800" s="62" t="s">
        <v>1554</v>
      </c>
      <c r="F2800" s="657"/>
      <c r="G2800" s="819">
        <f>G2689</f>
        <v>0</v>
      </c>
      <c r="H2800" s="600"/>
    </row>
    <row r="2801" spans="2:9">
      <c r="B2801" s="103"/>
      <c r="C2801" s="746"/>
      <c r="D2801" s="62"/>
      <c r="E2801" s="62"/>
      <c r="F2801" s="657"/>
      <c r="G2801" s="819"/>
      <c r="H2801" s="600"/>
    </row>
    <row r="2802" spans="2:9">
      <c r="B2802" s="103">
        <f>B2800+1</f>
        <v>3</v>
      </c>
      <c r="C2802" s="746" t="s">
        <v>587</v>
      </c>
      <c r="D2802" s="62"/>
      <c r="E2802" s="62" t="s">
        <v>1554</v>
      </c>
      <c r="F2802" s="657"/>
      <c r="G2802" s="819">
        <f>G2792</f>
        <v>0</v>
      </c>
      <c r="H2802" s="600"/>
    </row>
    <row r="2803" spans="2:9">
      <c r="B2803" s="103"/>
      <c r="C2803" s="746"/>
      <c r="D2803" s="62"/>
      <c r="E2803" s="62"/>
      <c r="F2803" s="657"/>
      <c r="G2803" s="819"/>
      <c r="H2803" s="600"/>
    </row>
    <row r="2804" spans="2:9">
      <c r="B2804" s="103"/>
      <c r="C2804" s="747" t="s">
        <v>1557</v>
      </c>
      <c r="D2804" s="62"/>
      <c r="E2804" s="62"/>
      <c r="F2804" s="657"/>
      <c r="G2804" s="826">
        <f>SUM(G2797:G2803)</f>
        <v>0</v>
      </c>
      <c r="H2804" s="601"/>
    </row>
    <row r="2805" spans="2:9">
      <c r="B2805" s="103"/>
      <c r="C2805" s="62"/>
      <c r="D2805" s="62"/>
      <c r="E2805" s="62"/>
      <c r="F2805" s="657"/>
      <c r="G2805" s="819"/>
      <c r="H2805" s="230"/>
    </row>
    <row r="2806" spans="2:9">
      <c r="B2806" s="103"/>
      <c r="C2806" s="62"/>
      <c r="D2806" s="62"/>
      <c r="E2806" s="62"/>
      <c r="F2806" s="657"/>
      <c r="G2806" s="819"/>
      <c r="H2806" s="230"/>
    </row>
    <row r="2807" spans="2:9" s="277" customFormat="1">
      <c r="B2807" s="272"/>
      <c r="C2807" s="733"/>
      <c r="D2807" s="733"/>
      <c r="E2807" s="733"/>
      <c r="F2807" s="793"/>
      <c r="G2807" s="852"/>
      <c r="I2807" s="230"/>
    </row>
    <row r="2808" spans="2:9">
      <c r="B2808" s="103"/>
      <c r="C2808" s="279"/>
      <c r="D2808" s="279"/>
      <c r="E2808" s="279"/>
      <c r="F2808" s="667"/>
      <c r="G2808" s="821"/>
      <c r="H2808" s="563"/>
    </row>
    <row r="2809" spans="2:9">
      <c r="B2809" s="103"/>
      <c r="C2809" s="713" t="s">
        <v>1578</v>
      </c>
      <c r="D2809" s="58" t="s">
        <v>3</v>
      </c>
      <c r="E2809" s="292"/>
      <c r="F2809" s="657"/>
      <c r="G2809" s="826"/>
      <c r="H2809" s="89"/>
    </row>
    <row r="2810" spans="2:9">
      <c r="B2810" s="103"/>
      <c r="C2810" s="713" t="s">
        <v>788</v>
      </c>
      <c r="D2810" s="91"/>
      <c r="E2810" s="292"/>
      <c r="F2810" s="657"/>
      <c r="G2810" s="826"/>
      <c r="H2810" s="89"/>
    </row>
    <row r="2811" spans="2:9">
      <c r="B2811" s="103"/>
      <c r="C2811" s="63"/>
      <c r="D2811" s="91"/>
      <c r="E2811" s="292"/>
      <c r="F2811" s="657"/>
      <c r="G2811" s="826"/>
      <c r="H2811" s="89"/>
    </row>
    <row r="2812" spans="2:9">
      <c r="B2812" s="103"/>
      <c r="C2812" s="713" t="s">
        <v>1538</v>
      </c>
      <c r="D2812" s="91"/>
      <c r="E2812" s="292"/>
      <c r="F2812" s="657"/>
      <c r="G2812" s="826"/>
      <c r="H2812" s="89"/>
    </row>
    <row r="2813" spans="2:9">
      <c r="B2813" s="103"/>
      <c r="C2813" s="713"/>
      <c r="D2813" s="91"/>
      <c r="E2813" s="292"/>
      <c r="F2813" s="657"/>
      <c r="G2813" s="826"/>
      <c r="H2813" s="89"/>
    </row>
    <row r="2814" spans="2:9">
      <c r="B2814" s="103"/>
      <c r="C2814" s="713" t="s">
        <v>1579</v>
      </c>
      <c r="D2814" s="58" t="s">
        <v>3</v>
      </c>
      <c r="E2814" s="292"/>
      <c r="F2814" s="657"/>
      <c r="G2814" s="826"/>
      <c r="H2814" s="89"/>
    </row>
    <row r="2815" spans="2:9">
      <c r="B2815" s="103"/>
      <c r="C2815" s="63"/>
      <c r="D2815" s="91"/>
      <c r="E2815" s="292"/>
      <c r="F2815" s="657"/>
      <c r="G2815" s="826"/>
      <c r="H2815" s="89"/>
    </row>
    <row r="2816" spans="2:9">
      <c r="B2816" s="103"/>
      <c r="C2816" s="794" t="s">
        <v>1528</v>
      </c>
      <c r="D2816" s="91"/>
      <c r="E2816" s="292"/>
      <c r="F2816" s="657"/>
      <c r="G2816" s="826"/>
      <c r="H2816" s="89"/>
    </row>
    <row r="2817" spans="2:8">
      <c r="B2817" s="103"/>
      <c r="C2817" s="63"/>
      <c r="D2817" s="91"/>
      <c r="E2817" s="292"/>
      <c r="F2817" s="657"/>
      <c r="G2817" s="819"/>
    </row>
    <row r="2818" spans="2:8">
      <c r="B2818" s="103"/>
      <c r="C2818" s="62" t="s">
        <v>1444</v>
      </c>
      <c r="D2818" s="91"/>
      <c r="E2818" s="292"/>
      <c r="F2818" s="657"/>
      <c r="G2818" s="819"/>
      <c r="H2818" s="639"/>
    </row>
    <row r="2819" spans="2:8">
      <c r="B2819" s="103"/>
      <c r="C2819" s="62" t="s">
        <v>1457</v>
      </c>
      <c r="D2819" s="91"/>
      <c r="E2819" s="292"/>
      <c r="F2819" s="657"/>
      <c r="G2819" s="819"/>
      <c r="H2819" s="639"/>
    </row>
    <row r="2820" spans="2:8">
      <c r="B2820" s="103"/>
      <c r="C2820" s="62"/>
      <c r="D2820" s="91"/>
      <c r="E2820" s="292"/>
      <c r="F2820" s="657"/>
      <c r="G2820" s="819"/>
      <c r="H2820" s="639"/>
    </row>
    <row r="2821" spans="2:8">
      <c r="B2821" s="103"/>
      <c r="C2821" s="63" t="s">
        <v>789</v>
      </c>
      <c r="D2821" s="58" t="s">
        <v>8</v>
      </c>
      <c r="E2821" s="292"/>
      <c r="F2821" s="657"/>
      <c r="G2821" s="819"/>
      <c r="H2821" s="639"/>
    </row>
    <row r="2822" spans="2:8">
      <c r="B2822" s="103"/>
      <c r="C2822" s="62"/>
      <c r="D2822" s="58"/>
      <c r="E2822" s="292"/>
      <c r="F2822" s="657"/>
      <c r="G2822" s="819"/>
      <c r="H2822" s="639"/>
    </row>
    <row r="2823" spans="2:8">
      <c r="B2823" s="103"/>
      <c r="C2823" s="63" t="s">
        <v>790</v>
      </c>
      <c r="D2823" s="58" t="s">
        <v>11</v>
      </c>
      <c r="E2823" s="292"/>
      <c r="F2823" s="657"/>
      <c r="G2823" s="819"/>
      <c r="H2823" s="639"/>
    </row>
    <row r="2824" spans="2:8">
      <c r="B2824" s="103"/>
      <c r="C2824" s="62"/>
      <c r="D2824" s="91"/>
      <c r="E2824" s="292"/>
      <c r="F2824" s="657"/>
      <c r="G2824" s="819"/>
      <c r="H2824" s="639"/>
    </row>
    <row r="2825" spans="2:8">
      <c r="B2825" s="103"/>
      <c r="C2825" s="63" t="s">
        <v>1529</v>
      </c>
      <c r="D2825" s="91"/>
      <c r="E2825" s="292"/>
      <c r="F2825" s="657"/>
      <c r="G2825" s="819"/>
      <c r="H2825" s="639"/>
    </row>
    <row r="2826" spans="2:8">
      <c r="B2826" s="103"/>
      <c r="C2826" s="63" t="s">
        <v>1530</v>
      </c>
      <c r="D2826" s="91"/>
      <c r="E2826" s="292"/>
      <c r="F2826" s="657"/>
      <c r="G2826" s="819"/>
      <c r="H2826" s="639"/>
    </row>
    <row r="2827" spans="2:8">
      <c r="B2827" s="103"/>
      <c r="C2827" s="62"/>
      <c r="D2827" s="91"/>
      <c r="E2827" s="292"/>
      <c r="F2827" s="657"/>
      <c r="G2827" s="819"/>
      <c r="H2827" s="639"/>
    </row>
    <row r="2828" spans="2:8">
      <c r="B2828" s="103"/>
      <c r="C2828" s="63" t="s">
        <v>791</v>
      </c>
      <c r="D2828" s="58" t="s">
        <v>11</v>
      </c>
      <c r="E2828" s="292"/>
      <c r="F2828" s="657"/>
      <c r="G2828" s="819"/>
      <c r="H2828" s="639"/>
    </row>
    <row r="2829" spans="2:8">
      <c r="B2829" s="103"/>
      <c r="C2829" s="62"/>
      <c r="D2829" s="91"/>
      <c r="E2829" s="292"/>
      <c r="F2829" s="657"/>
      <c r="G2829" s="819"/>
      <c r="H2829" s="639"/>
    </row>
    <row r="2830" spans="2:8">
      <c r="B2830" s="103"/>
      <c r="C2830" s="286" t="s">
        <v>792</v>
      </c>
      <c r="D2830" s="65"/>
      <c r="E2830" s="287"/>
      <c r="F2830" s="670"/>
      <c r="G2830" s="829"/>
      <c r="H2830" s="640"/>
    </row>
    <row r="2831" spans="2:8">
      <c r="B2831" s="103"/>
      <c r="C2831" s="286" t="s">
        <v>793</v>
      </c>
      <c r="D2831" s="65"/>
      <c r="E2831" s="287"/>
      <c r="F2831" s="670"/>
      <c r="G2831" s="829"/>
      <c r="H2831" s="640"/>
    </row>
    <row r="2832" spans="2:8">
      <c r="B2832" s="103"/>
      <c r="C2832" s="286" t="s">
        <v>794</v>
      </c>
      <c r="D2832" s="65"/>
      <c r="E2832" s="287"/>
      <c r="F2832" s="670"/>
      <c r="G2832" s="829"/>
      <c r="H2832" s="640"/>
    </row>
    <row r="2833" spans="2:8">
      <c r="B2833" s="103"/>
      <c r="C2833" s="286" t="s">
        <v>795</v>
      </c>
      <c r="D2833" s="65"/>
      <c r="E2833" s="287"/>
      <c r="F2833" s="670"/>
      <c r="G2833" s="829"/>
      <c r="H2833" s="640"/>
    </row>
    <row r="2834" spans="2:8">
      <c r="B2834" s="103"/>
      <c r="C2834" s="286" t="s">
        <v>796</v>
      </c>
      <c r="D2834" s="65"/>
      <c r="E2834" s="287"/>
      <c r="F2834" s="670"/>
      <c r="G2834" s="829"/>
      <c r="H2834" s="640"/>
    </row>
    <row r="2835" spans="2:8">
      <c r="B2835" s="103"/>
      <c r="C2835" s="286"/>
      <c r="D2835" s="65"/>
      <c r="E2835" s="287"/>
      <c r="F2835" s="670"/>
      <c r="G2835" s="829"/>
      <c r="H2835" s="640"/>
    </row>
    <row r="2836" spans="2:8">
      <c r="B2836" s="103"/>
      <c r="C2836" s="63" t="s">
        <v>797</v>
      </c>
      <c r="D2836" s="58" t="s">
        <v>11</v>
      </c>
      <c r="E2836" s="292"/>
      <c r="F2836" s="657"/>
      <c r="G2836" s="819"/>
      <c r="H2836" s="639"/>
    </row>
    <row r="2837" spans="2:8">
      <c r="B2837" s="103"/>
      <c r="C2837" s="62"/>
      <c r="D2837" s="91"/>
      <c r="E2837" s="292"/>
      <c r="F2837" s="657"/>
      <c r="G2837" s="819"/>
      <c r="H2837" s="639"/>
    </row>
    <row r="2838" spans="2:8">
      <c r="B2838" s="103"/>
      <c r="C2838" s="62" t="s">
        <v>798</v>
      </c>
      <c r="D2838" s="91"/>
      <c r="E2838" s="292"/>
      <c r="F2838" s="657"/>
      <c r="G2838" s="819"/>
      <c r="H2838" s="639"/>
    </row>
    <row r="2839" spans="2:8">
      <c r="B2839" s="103"/>
      <c r="C2839" s="62" t="s">
        <v>799</v>
      </c>
      <c r="D2839" s="91"/>
      <c r="E2839" s="292"/>
      <c r="F2839" s="657"/>
      <c r="G2839" s="819"/>
      <c r="H2839" s="639"/>
    </row>
    <row r="2840" spans="2:8">
      <c r="B2840" s="103"/>
      <c r="C2840" s="62" t="s">
        <v>800</v>
      </c>
      <c r="D2840" s="91"/>
      <c r="E2840" s="292"/>
      <c r="F2840" s="657"/>
      <c r="G2840" s="819"/>
      <c r="H2840" s="639"/>
    </row>
    <row r="2841" spans="2:8">
      <c r="B2841" s="103"/>
      <c r="C2841" s="62" t="s">
        <v>801</v>
      </c>
      <c r="D2841" s="91"/>
      <c r="E2841" s="292"/>
      <c r="F2841" s="657"/>
      <c r="G2841" s="819"/>
      <c r="H2841" s="639"/>
    </row>
    <row r="2842" spans="2:8">
      <c r="B2842" s="103"/>
      <c r="C2842" s="62"/>
      <c r="D2842" s="91"/>
      <c r="E2842" s="292"/>
      <c r="F2842" s="657"/>
      <c r="G2842" s="819"/>
      <c r="H2842" s="639"/>
    </row>
    <row r="2843" spans="2:8">
      <c r="B2843" s="103"/>
      <c r="C2843" s="63" t="s">
        <v>802</v>
      </c>
      <c r="D2843" s="58" t="s">
        <v>11</v>
      </c>
      <c r="E2843" s="292"/>
      <c r="F2843" s="657"/>
      <c r="G2843" s="819"/>
      <c r="H2843" s="639"/>
    </row>
    <row r="2844" spans="2:8">
      <c r="B2844" s="103"/>
      <c r="C2844" s="62"/>
      <c r="D2844" s="91"/>
      <c r="E2844" s="292"/>
      <c r="F2844" s="657"/>
      <c r="G2844" s="819"/>
      <c r="H2844" s="639"/>
    </row>
    <row r="2845" spans="2:8">
      <c r="B2845" s="103"/>
      <c r="C2845" s="62" t="s">
        <v>803</v>
      </c>
      <c r="D2845" s="91"/>
      <c r="E2845" s="292"/>
      <c r="F2845" s="657"/>
      <c r="G2845" s="819"/>
      <c r="H2845" s="639"/>
    </row>
    <row r="2846" spans="2:8">
      <c r="B2846" s="103"/>
      <c r="C2846" s="62" t="s">
        <v>804</v>
      </c>
      <c r="D2846" s="91"/>
      <c r="E2846" s="292"/>
      <c r="F2846" s="657"/>
      <c r="G2846" s="819"/>
      <c r="H2846" s="639"/>
    </row>
    <row r="2847" spans="2:8">
      <c r="B2847" s="103"/>
      <c r="C2847" s="62" t="s">
        <v>805</v>
      </c>
      <c r="D2847" s="91"/>
      <c r="E2847" s="292"/>
      <c r="F2847" s="657"/>
      <c r="G2847" s="819"/>
      <c r="H2847" s="639"/>
    </row>
    <row r="2848" spans="2:8">
      <c r="B2848" s="103"/>
      <c r="C2848" s="62" t="s">
        <v>806</v>
      </c>
      <c r="D2848" s="91"/>
      <c r="E2848" s="292"/>
      <c r="F2848" s="657"/>
      <c r="G2848" s="819"/>
      <c r="H2848" s="639"/>
    </row>
    <row r="2849" spans="2:8">
      <c r="B2849" s="103"/>
      <c r="C2849" s="62" t="s">
        <v>807</v>
      </c>
      <c r="D2849" s="91"/>
      <c r="E2849" s="292"/>
      <c r="F2849" s="657"/>
      <c r="G2849" s="819"/>
      <c r="H2849" s="639"/>
    </row>
    <row r="2850" spans="2:8">
      <c r="B2850" s="103"/>
      <c r="C2850" s="62"/>
      <c r="D2850" s="91"/>
      <c r="E2850" s="292"/>
      <c r="F2850" s="657"/>
      <c r="G2850" s="819"/>
      <c r="H2850" s="639"/>
    </row>
    <row r="2851" spans="2:8">
      <c r="B2851" s="103"/>
      <c r="C2851" s="63" t="s">
        <v>808</v>
      </c>
      <c r="D2851" s="58" t="s">
        <v>11</v>
      </c>
      <c r="E2851" s="292"/>
      <c r="F2851" s="657"/>
      <c r="G2851" s="819"/>
      <c r="H2851" s="639"/>
    </row>
    <row r="2852" spans="2:8">
      <c r="B2852" s="103"/>
      <c r="C2852" s="62"/>
      <c r="D2852" s="91"/>
      <c r="E2852" s="292"/>
      <c r="F2852" s="657"/>
      <c r="G2852" s="819"/>
      <c r="H2852" s="639"/>
    </row>
    <row r="2853" spans="2:8">
      <c r="B2853" s="103"/>
      <c r="C2853" s="62" t="s">
        <v>809</v>
      </c>
      <c r="D2853" s="91"/>
      <c r="E2853" s="292"/>
      <c r="F2853" s="657"/>
      <c r="G2853" s="819"/>
      <c r="H2853" s="639"/>
    </row>
    <row r="2854" spans="2:8">
      <c r="B2854" s="103"/>
      <c r="C2854" s="62" t="s">
        <v>810</v>
      </c>
      <c r="D2854" s="91"/>
      <c r="E2854" s="292"/>
      <c r="F2854" s="657"/>
      <c r="G2854" s="819"/>
      <c r="H2854" s="639"/>
    </row>
    <row r="2855" spans="2:8">
      <c r="B2855" s="103"/>
      <c r="C2855" s="62" t="s">
        <v>811</v>
      </c>
      <c r="D2855" s="91"/>
      <c r="E2855" s="292"/>
      <c r="F2855" s="657"/>
      <c r="G2855" s="819"/>
      <c r="H2855" s="639"/>
    </row>
    <row r="2856" spans="2:8">
      <c r="B2856" s="103"/>
      <c r="C2856" s="62" t="s">
        <v>812</v>
      </c>
      <c r="D2856" s="91"/>
      <c r="E2856" s="292"/>
      <c r="F2856" s="657"/>
      <c r="G2856" s="819"/>
      <c r="H2856" s="639"/>
    </row>
    <row r="2857" spans="2:8">
      <c r="B2857" s="103"/>
      <c r="C2857" s="62" t="s">
        <v>813</v>
      </c>
      <c r="D2857" s="91"/>
      <c r="E2857" s="292"/>
      <c r="F2857" s="657"/>
      <c r="G2857" s="819"/>
      <c r="H2857" s="639"/>
    </row>
    <row r="2858" spans="2:8">
      <c r="B2858" s="103"/>
      <c r="C2858" s="62"/>
      <c r="D2858" s="91"/>
      <c r="E2858" s="292"/>
      <c r="F2858" s="657"/>
      <c r="G2858" s="819"/>
      <c r="H2858" s="639"/>
    </row>
    <row r="2859" spans="2:8">
      <c r="B2859" s="103"/>
      <c r="C2859" s="318" t="s">
        <v>1238</v>
      </c>
      <c r="D2859" s="319" t="s">
        <v>5</v>
      </c>
      <c r="E2859" s="292"/>
      <c r="F2859" s="657"/>
      <c r="G2859" s="819"/>
      <c r="H2859" s="604"/>
    </row>
    <row r="2860" spans="2:8">
      <c r="B2860" s="103"/>
      <c r="C2860" s="318"/>
      <c r="D2860" s="319"/>
      <c r="E2860" s="292"/>
      <c r="F2860" s="657"/>
      <c r="G2860" s="819"/>
      <c r="H2860" s="604"/>
    </row>
    <row r="2861" spans="2:8">
      <c r="B2861" s="103"/>
      <c r="C2861" s="318" t="s">
        <v>1097</v>
      </c>
      <c r="D2861" s="319"/>
      <c r="E2861" s="292"/>
      <c r="F2861" s="657"/>
      <c r="G2861" s="819"/>
      <c r="H2861" s="604"/>
    </row>
    <row r="2862" spans="2:8">
      <c r="B2862" s="103"/>
      <c r="C2862" s="318" t="s">
        <v>1098</v>
      </c>
      <c r="D2862" s="319"/>
      <c r="E2862" s="292"/>
      <c r="F2862" s="657"/>
      <c r="G2862" s="819"/>
      <c r="H2862" s="604"/>
    </row>
    <row r="2863" spans="2:8">
      <c r="B2863" s="103"/>
      <c r="C2863" s="318" t="s">
        <v>1099</v>
      </c>
      <c r="D2863" s="319"/>
      <c r="E2863" s="292"/>
      <c r="F2863" s="657"/>
      <c r="G2863" s="819"/>
      <c r="H2863" s="604"/>
    </row>
    <row r="2864" spans="2:8">
      <c r="B2864" s="103"/>
      <c r="C2864" s="318" t="s">
        <v>1100</v>
      </c>
      <c r="D2864" s="319"/>
      <c r="E2864" s="292"/>
      <c r="F2864" s="657"/>
      <c r="G2864" s="819"/>
      <c r="H2864" s="604"/>
    </row>
    <row r="2865" spans="2:8">
      <c r="B2865" s="103"/>
      <c r="C2865" s="318"/>
      <c r="D2865" s="319"/>
      <c r="E2865" s="292"/>
      <c r="F2865" s="657"/>
      <c r="G2865" s="819"/>
      <c r="H2865" s="604"/>
    </row>
    <row r="2866" spans="2:8">
      <c r="B2866" s="103"/>
      <c r="C2866" s="318" t="s">
        <v>1101</v>
      </c>
      <c r="D2866" s="319"/>
      <c r="E2866" s="292"/>
      <c r="F2866" s="657"/>
      <c r="G2866" s="819"/>
      <c r="H2866" s="604"/>
    </row>
    <row r="2867" spans="2:8">
      <c r="B2867" s="103"/>
      <c r="C2867" s="318" t="s">
        <v>1102</v>
      </c>
      <c r="D2867" s="319"/>
      <c r="E2867" s="292"/>
      <c r="F2867" s="657"/>
      <c r="G2867" s="819"/>
      <c r="H2867" s="604"/>
    </row>
    <row r="2868" spans="2:8">
      <c r="B2868" s="103"/>
      <c r="C2868" s="318" t="s">
        <v>1103</v>
      </c>
      <c r="D2868" s="319"/>
      <c r="E2868" s="292"/>
      <c r="F2868" s="657"/>
      <c r="G2868" s="819"/>
      <c r="H2868" s="604"/>
    </row>
    <row r="2869" spans="2:8">
      <c r="B2869" s="103"/>
      <c r="C2869" s="318" t="s">
        <v>1104</v>
      </c>
      <c r="D2869" s="319"/>
      <c r="E2869" s="292"/>
      <c r="F2869" s="657"/>
      <c r="G2869" s="819"/>
      <c r="H2869" s="604"/>
    </row>
    <row r="2870" spans="2:8">
      <c r="B2870" s="103"/>
      <c r="C2870" s="318"/>
      <c r="D2870" s="319"/>
      <c r="E2870" s="292"/>
      <c r="F2870" s="657"/>
      <c r="G2870" s="819"/>
      <c r="H2870" s="604"/>
    </row>
    <row r="2871" spans="2:8">
      <c r="B2871" s="103"/>
      <c r="C2871" s="318" t="s">
        <v>1105</v>
      </c>
      <c r="D2871" s="319"/>
      <c r="E2871" s="292"/>
      <c r="F2871" s="657"/>
      <c r="G2871" s="819"/>
      <c r="H2871" s="604"/>
    </row>
    <row r="2872" spans="2:8">
      <c r="B2872" s="103"/>
      <c r="C2872" s="318"/>
      <c r="D2872" s="319"/>
      <c r="E2872" s="292"/>
      <c r="F2872" s="657"/>
      <c r="G2872" s="819"/>
      <c r="H2872" s="604"/>
    </row>
    <row r="2873" spans="2:8">
      <c r="B2873" s="103"/>
      <c r="C2873" s="318" t="s">
        <v>1106</v>
      </c>
      <c r="D2873" s="319" t="s">
        <v>5</v>
      </c>
      <c r="E2873" s="292"/>
      <c r="F2873" s="657"/>
      <c r="G2873" s="819"/>
      <c r="H2873" s="604"/>
    </row>
    <row r="2874" spans="2:8">
      <c r="B2874" s="103"/>
      <c r="C2874" s="318"/>
      <c r="D2874" s="319"/>
      <c r="E2874" s="292"/>
      <c r="F2874" s="657"/>
      <c r="G2874" s="819"/>
      <c r="H2874" s="604"/>
    </row>
    <row r="2875" spans="2:8">
      <c r="B2875" s="103"/>
      <c r="C2875" s="318" t="s">
        <v>1107</v>
      </c>
      <c r="D2875" s="319"/>
      <c r="E2875" s="292"/>
      <c r="F2875" s="657"/>
      <c r="G2875" s="819"/>
      <c r="H2875" s="604"/>
    </row>
    <row r="2876" spans="2:8">
      <c r="B2876" s="103"/>
      <c r="C2876" s="318" t="s">
        <v>1108</v>
      </c>
      <c r="D2876" s="319"/>
      <c r="E2876" s="292"/>
      <c r="F2876" s="657"/>
      <c r="G2876" s="819"/>
      <c r="H2876" s="604"/>
    </row>
    <row r="2877" spans="2:8">
      <c r="B2877" s="103"/>
      <c r="C2877" s="318"/>
      <c r="D2877" s="319"/>
      <c r="E2877" s="292"/>
      <c r="F2877" s="657"/>
      <c r="G2877" s="819"/>
      <c r="H2877" s="604"/>
    </row>
    <row r="2878" spans="2:8">
      <c r="B2878" s="103"/>
      <c r="C2878" s="318" t="s">
        <v>1109</v>
      </c>
      <c r="D2878" s="319"/>
      <c r="E2878" s="292"/>
      <c r="F2878" s="657"/>
      <c r="G2878" s="819"/>
      <c r="H2878" s="604"/>
    </row>
    <row r="2879" spans="2:8">
      <c r="B2879" s="103"/>
      <c r="C2879" s="318" t="s">
        <v>1110</v>
      </c>
      <c r="D2879" s="319"/>
      <c r="E2879" s="292"/>
      <c r="F2879" s="657"/>
      <c r="G2879" s="819"/>
      <c r="H2879" s="604"/>
    </row>
    <row r="2880" spans="2:8">
      <c r="B2880" s="103"/>
      <c r="C2880" s="318"/>
      <c r="D2880" s="319"/>
      <c r="E2880" s="292"/>
      <c r="F2880" s="657"/>
      <c r="G2880" s="819"/>
      <c r="H2880" s="604"/>
    </row>
    <row r="2881" spans="2:8">
      <c r="B2881" s="103"/>
      <c r="C2881" s="318" t="s">
        <v>1111</v>
      </c>
      <c r="D2881" s="319"/>
      <c r="E2881" s="292"/>
      <c r="F2881" s="657"/>
      <c r="G2881" s="819"/>
      <c r="H2881" s="604"/>
    </row>
    <row r="2882" spans="2:8">
      <c r="B2882" s="103"/>
      <c r="C2882" s="318" t="s">
        <v>1112</v>
      </c>
      <c r="D2882" s="319"/>
      <c r="E2882" s="292"/>
      <c r="F2882" s="657"/>
      <c r="G2882" s="819"/>
      <c r="H2882" s="604"/>
    </row>
    <row r="2883" spans="2:8">
      <c r="B2883" s="103"/>
      <c r="C2883" s="318"/>
      <c r="D2883" s="319"/>
      <c r="E2883" s="292"/>
      <c r="F2883" s="657"/>
      <c r="G2883" s="819"/>
      <c r="H2883" s="604"/>
    </row>
    <row r="2884" spans="2:8">
      <c r="B2884" s="103"/>
      <c r="C2884" s="318" t="s">
        <v>1113</v>
      </c>
      <c r="D2884" s="319"/>
      <c r="E2884" s="292"/>
      <c r="F2884" s="657"/>
      <c r="G2884" s="819"/>
      <c r="H2884" s="604"/>
    </row>
    <row r="2885" spans="2:8">
      <c r="B2885" s="103"/>
      <c r="C2885" s="318" t="s">
        <v>1114</v>
      </c>
      <c r="D2885" s="319"/>
      <c r="E2885" s="292"/>
      <c r="F2885" s="657"/>
      <c r="G2885" s="819"/>
      <c r="H2885" s="604"/>
    </row>
    <row r="2886" spans="2:8">
      <c r="B2886" s="103"/>
      <c r="C2886" s="318" t="s">
        <v>1115</v>
      </c>
      <c r="D2886" s="319"/>
      <c r="E2886" s="292"/>
      <c r="F2886" s="657"/>
      <c r="G2886" s="819"/>
      <c r="H2886" s="604"/>
    </row>
    <row r="2887" spans="2:8">
      <c r="B2887" s="103"/>
      <c r="C2887" s="318"/>
      <c r="D2887" s="319"/>
      <c r="E2887" s="292"/>
      <c r="F2887" s="657"/>
      <c r="G2887" s="819"/>
      <c r="H2887" s="604"/>
    </row>
    <row r="2888" spans="2:8">
      <c r="B2888" s="103"/>
      <c r="C2888" s="318" t="s">
        <v>1116</v>
      </c>
      <c r="D2888" s="319"/>
      <c r="E2888" s="292"/>
      <c r="F2888" s="657"/>
      <c r="G2888" s="819"/>
      <c r="H2888" s="604"/>
    </row>
    <row r="2889" spans="2:8">
      <c r="B2889" s="103"/>
      <c r="C2889" s="318" t="s">
        <v>1117</v>
      </c>
      <c r="D2889" s="319"/>
      <c r="E2889" s="292"/>
      <c r="F2889" s="657"/>
      <c r="G2889" s="819"/>
      <c r="H2889" s="604"/>
    </row>
    <row r="2890" spans="2:8">
      <c r="B2890" s="103"/>
      <c r="C2890" s="318" t="s">
        <v>1118</v>
      </c>
      <c r="D2890" s="319"/>
      <c r="E2890" s="292"/>
      <c r="F2890" s="657"/>
      <c r="G2890" s="819"/>
      <c r="H2890" s="604"/>
    </row>
    <row r="2891" spans="2:8">
      <c r="B2891" s="103"/>
      <c r="C2891" s="318"/>
      <c r="D2891" s="319"/>
      <c r="E2891" s="292"/>
      <c r="F2891" s="657"/>
      <c r="G2891" s="819"/>
      <c r="H2891" s="604"/>
    </row>
    <row r="2892" spans="2:8">
      <c r="B2892" s="103"/>
      <c r="C2892" s="318" t="s">
        <v>1119</v>
      </c>
      <c r="D2892" s="319"/>
      <c r="E2892" s="292"/>
      <c r="F2892" s="657"/>
      <c r="G2892" s="819"/>
      <c r="H2892" s="604"/>
    </row>
    <row r="2893" spans="2:8">
      <c r="B2893" s="103"/>
      <c r="C2893" s="318" t="s">
        <v>1120</v>
      </c>
      <c r="D2893" s="319"/>
      <c r="E2893" s="292"/>
      <c r="F2893" s="657"/>
      <c r="G2893" s="819"/>
      <c r="H2893" s="604"/>
    </row>
    <row r="2894" spans="2:8">
      <c r="B2894" s="103"/>
      <c r="C2894" s="318"/>
      <c r="D2894" s="319"/>
      <c r="E2894" s="292"/>
      <c r="F2894" s="657"/>
      <c r="G2894" s="819"/>
      <c r="H2894" s="604"/>
    </row>
    <row r="2895" spans="2:8">
      <c r="B2895" s="103"/>
      <c r="C2895" s="318" t="s">
        <v>1105</v>
      </c>
      <c r="D2895" s="319"/>
      <c r="E2895" s="292"/>
      <c r="F2895" s="657"/>
      <c r="G2895" s="819"/>
      <c r="H2895" s="604"/>
    </row>
    <row r="2896" spans="2:8">
      <c r="B2896" s="103"/>
      <c r="C2896" s="318"/>
      <c r="D2896" s="319"/>
      <c r="E2896" s="292"/>
      <c r="F2896" s="657"/>
      <c r="G2896" s="819"/>
      <c r="H2896" s="604"/>
    </row>
    <row r="2897" spans="2:8">
      <c r="B2897" s="103"/>
      <c r="C2897" s="318" t="s">
        <v>1132</v>
      </c>
      <c r="D2897" s="319" t="s">
        <v>5</v>
      </c>
      <c r="E2897" s="292"/>
      <c r="F2897" s="657"/>
      <c r="G2897" s="819"/>
      <c r="H2897" s="604"/>
    </row>
    <row r="2898" spans="2:8">
      <c r="B2898" s="103"/>
      <c r="C2898" s="318"/>
      <c r="D2898" s="319"/>
      <c r="E2898" s="292"/>
      <c r="F2898" s="657"/>
      <c r="G2898" s="819"/>
      <c r="H2898" s="604"/>
    </row>
    <row r="2899" spans="2:8">
      <c r="B2899" s="103"/>
      <c r="C2899" s="318" t="s">
        <v>1130</v>
      </c>
      <c r="D2899" s="319"/>
      <c r="E2899" s="292"/>
      <c r="F2899" s="657"/>
      <c r="G2899" s="819"/>
      <c r="H2899" s="604"/>
    </row>
    <row r="2900" spans="2:8">
      <c r="B2900" s="103"/>
      <c r="C2900" s="318" t="s">
        <v>1239</v>
      </c>
      <c r="D2900" s="319"/>
      <c r="E2900" s="292"/>
      <c r="F2900" s="657"/>
      <c r="G2900" s="819"/>
      <c r="H2900" s="604"/>
    </row>
    <row r="2901" spans="2:8">
      <c r="B2901" s="103"/>
      <c r="C2901" s="318"/>
      <c r="D2901" s="319"/>
      <c r="E2901" s="292"/>
      <c r="F2901" s="657"/>
      <c r="G2901" s="819"/>
      <c r="H2901" s="604"/>
    </row>
    <row r="2902" spans="2:8">
      <c r="B2902" s="103"/>
      <c r="C2902" s="318" t="s">
        <v>1133</v>
      </c>
      <c r="D2902" s="319"/>
      <c r="E2902" s="292"/>
      <c r="F2902" s="657"/>
      <c r="G2902" s="819"/>
      <c r="H2902" s="604"/>
    </row>
    <row r="2903" spans="2:8">
      <c r="B2903" s="103"/>
      <c r="C2903" s="318" t="s">
        <v>1134</v>
      </c>
      <c r="D2903" s="319"/>
      <c r="E2903" s="292"/>
      <c r="F2903" s="657"/>
      <c r="G2903" s="819"/>
      <c r="H2903" s="604"/>
    </row>
    <row r="2904" spans="2:8">
      <c r="B2904" s="103"/>
      <c r="C2904" s="318"/>
      <c r="D2904" s="319"/>
      <c r="E2904" s="292"/>
      <c r="F2904" s="657"/>
      <c r="G2904" s="819"/>
      <c r="H2904" s="604"/>
    </row>
    <row r="2905" spans="2:8">
      <c r="B2905" s="103"/>
      <c r="C2905" s="318" t="s">
        <v>1135</v>
      </c>
      <c r="D2905" s="319" t="s">
        <v>5</v>
      </c>
      <c r="E2905" s="292"/>
      <c r="F2905" s="657"/>
      <c r="G2905" s="819"/>
      <c r="H2905" s="604"/>
    </row>
    <row r="2906" spans="2:8">
      <c r="B2906" s="103"/>
      <c r="C2906" s="318"/>
      <c r="D2906" s="319"/>
      <c r="E2906" s="292"/>
      <c r="F2906" s="657"/>
      <c r="G2906" s="819"/>
      <c r="H2906" s="604"/>
    </row>
    <row r="2907" spans="2:8">
      <c r="B2907" s="103"/>
      <c r="C2907" s="318" t="s">
        <v>1136</v>
      </c>
      <c r="D2907" s="319"/>
      <c r="E2907" s="292"/>
      <c r="F2907" s="657"/>
      <c r="G2907" s="819"/>
      <c r="H2907" s="604"/>
    </row>
    <row r="2908" spans="2:8">
      <c r="B2908" s="103"/>
      <c r="C2908" s="318"/>
      <c r="D2908" s="319"/>
      <c r="E2908" s="292"/>
      <c r="F2908" s="657"/>
      <c r="G2908" s="819"/>
      <c r="H2908" s="604"/>
    </row>
    <row r="2909" spans="2:8">
      <c r="B2909" s="103"/>
      <c r="C2909" s="318" t="s">
        <v>1137</v>
      </c>
      <c r="D2909" s="319"/>
      <c r="E2909" s="292"/>
      <c r="F2909" s="657"/>
      <c r="G2909" s="819"/>
      <c r="H2909" s="604"/>
    </row>
    <row r="2910" spans="2:8">
      <c r="B2910" s="103"/>
      <c r="C2910" s="318" t="s">
        <v>1138</v>
      </c>
      <c r="D2910" s="319"/>
      <c r="E2910" s="292"/>
      <c r="F2910" s="657"/>
      <c r="G2910" s="819"/>
      <c r="H2910" s="604"/>
    </row>
    <row r="2911" spans="2:8">
      <c r="B2911" s="103"/>
      <c r="C2911" s="318"/>
      <c r="D2911" s="319"/>
      <c r="E2911" s="292"/>
      <c r="F2911" s="657"/>
      <c r="G2911" s="819"/>
      <c r="H2911" s="604"/>
    </row>
    <row r="2912" spans="2:8">
      <c r="B2912" s="103"/>
      <c r="C2912" s="318" t="s">
        <v>1139</v>
      </c>
      <c r="D2912" s="319"/>
      <c r="E2912" s="292"/>
      <c r="F2912" s="657"/>
      <c r="G2912" s="819"/>
      <c r="H2912" s="604"/>
    </row>
    <row r="2913" spans="2:8">
      <c r="B2913" s="103"/>
      <c r="C2913" s="318" t="s">
        <v>1240</v>
      </c>
      <c r="D2913" s="319"/>
      <c r="E2913" s="292"/>
      <c r="F2913" s="657"/>
      <c r="G2913" s="819"/>
      <c r="H2913" s="604"/>
    </row>
    <row r="2914" spans="2:8">
      <c r="B2914" s="103"/>
      <c r="C2914" s="318" t="s">
        <v>1141</v>
      </c>
      <c r="D2914" s="319"/>
      <c r="E2914" s="292"/>
      <c r="F2914" s="657"/>
      <c r="G2914" s="819"/>
      <c r="H2914" s="604"/>
    </row>
    <row r="2915" spans="2:8">
      <c r="B2915" s="103"/>
      <c r="C2915" s="318" t="s">
        <v>1241</v>
      </c>
      <c r="D2915" s="319"/>
      <c r="E2915" s="292"/>
      <c r="F2915" s="657"/>
      <c r="G2915" s="819"/>
      <c r="H2915" s="604"/>
    </row>
    <row r="2916" spans="2:8">
      <c r="B2916" s="103"/>
      <c r="C2916" s="318"/>
      <c r="D2916" s="319"/>
      <c r="E2916" s="292"/>
      <c r="F2916" s="657"/>
      <c r="G2916" s="819"/>
      <c r="H2916" s="604"/>
    </row>
    <row r="2917" spans="2:8">
      <c r="B2917" s="103"/>
      <c r="C2917" s="318" t="s">
        <v>1143</v>
      </c>
      <c r="D2917" s="319" t="s">
        <v>5</v>
      </c>
      <c r="E2917" s="292"/>
      <c r="F2917" s="657"/>
      <c r="G2917" s="819"/>
      <c r="H2917" s="604"/>
    </row>
    <row r="2918" spans="2:8">
      <c r="B2918" s="103"/>
      <c r="C2918" s="318"/>
      <c r="D2918" s="319"/>
      <c r="E2918" s="292"/>
      <c r="F2918" s="657"/>
      <c r="G2918" s="819"/>
      <c r="H2918" s="604"/>
    </row>
    <row r="2919" spans="2:8">
      <c r="B2919" s="103"/>
      <c r="C2919" s="318" t="s">
        <v>1144</v>
      </c>
      <c r="D2919" s="319"/>
      <c r="E2919" s="292"/>
      <c r="F2919" s="657"/>
      <c r="G2919" s="819"/>
      <c r="H2919" s="604"/>
    </row>
    <row r="2920" spans="2:8">
      <c r="B2920" s="103"/>
      <c r="C2920" s="318" t="s">
        <v>1242</v>
      </c>
      <c r="D2920" s="319"/>
      <c r="E2920" s="292"/>
      <c r="F2920" s="657"/>
      <c r="G2920" s="819"/>
      <c r="H2920" s="604"/>
    </row>
    <row r="2921" spans="2:8">
      <c r="B2921" s="103"/>
      <c r="C2921" s="318" t="s">
        <v>1243</v>
      </c>
      <c r="D2921" s="319"/>
      <c r="E2921" s="292"/>
      <c r="F2921" s="657"/>
      <c r="G2921" s="819"/>
      <c r="H2921" s="604"/>
    </row>
    <row r="2922" spans="2:8">
      <c r="B2922" s="103"/>
      <c r="C2922" s="318" t="s">
        <v>1244</v>
      </c>
      <c r="D2922" s="319"/>
      <c r="E2922" s="292"/>
      <c r="F2922" s="657"/>
      <c r="G2922" s="819"/>
      <c r="H2922" s="604"/>
    </row>
    <row r="2923" spans="2:8">
      <c r="B2923" s="103"/>
      <c r="C2923" s="318" t="s">
        <v>1245</v>
      </c>
      <c r="D2923" s="319"/>
      <c r="E2923" s="292"/>
      <c r="F2923" s="657"/>
      <c r="G2923" s="819"/>
      <c r="H2923" s="604"/>
    </row>
    <row r="2924" spans="2:8">
      <c r="B2924" s="103"/>
      <c r="C2924" s="318" t="s">
        <v>1246</v>
      </c>
      <c r="D2924" s="319"/>
      <c r="E2924" s="292"/>
      <c r="F2924" s="657"/>
      <c r="G2924" s="819"/>
      <c r="H2924" s="604"/>
    </row>
    <row r="2925" spans="2:8">
      <c r="B2925" s="103"/>
      <c r="C2925" s="318" t="s">
        <v>1247</v>
      </c>
      <c r="D2925" s="319"/>
      <c r="E2925" s="292"/>
      <c r="F2925" s="657"/>
      <c r="G2925" s="819"/>
      <c r="H2925" s="604"/>
    </row>
    <row r="2926" spans="2:8">
      <c r="B2926" s="103"/>
      <c r="C2926" s="318" t="s">
        <v>1248</v>
      </c>
      <c r="D2926" s="319"/>
      <c r="E2926" s="292"/>
      <c r="F2926" s="657"/>
      <c r="G2926" s="819"/>
      <c r="H2926" s="604"/>
    </row>
    <row r="2927" spans="2:8">
      <c r="B2927" s="103"/>
      <c r="C2927" s="318" t="s">
        <v>1249</v>
      </c>
      <c r="D2927" s="319"/>
      <c r="E2927" s="292"/>
      <c r="F2927" s="657"/>
      <c r="G2927" s="819"/>
      <c r="H2927" s="604"/>
    </row>
    <row r="2928" spans="2:8">
      <c r="B2928" s="103"/>
      <c r="C2928" s="318"/>
      <c r="D2928" s="319"/>
      <c r="E2928" s="292"/>
      <c r="F2928" s="657"/>
      <c r="G2928" s="819"/>
      <c r="H2928" s="604"/>
    </row>
    <row r="2929" spans="2:8">
      <c r="B2929" s="103"/>
      <c r="C2929" s="318" t="s">
        <v>1154</v>
      </c>
      <c r="D2929" s="319" t="s">
        <v>5</v>
      </c>
      <c r="E2929" s="292"/>
      <c r="F2929" s="657"/>
      <c r="G2929" s="819"/>
      <c r="H2929" s="604"/>
    </row>
    <row r="2930" spans="2:8">
      <c r="B2930" s="103"/>
      <c r="C2930" s="318"/>
      <c r="D2930" s="319"/>
      <c r="E2930" s="292"/>
      <c r="F2930" s="657"/>
      <c r="G2930" s="819"/>
      <c r="H2930" s="604"/>
    </row>
    <row r="2931" spans="2:8">
      <c r="B2931" s="103"/>
      <c r="C2931" s="318" t="s">
        <v>1155</v>
      </c>
      <c r="D2931" s="319"/>
      <c r="E2931" s="292"/>
      <c r="F2931" s="657"/>
      <c r="G2931" s="819"/>
      <c r="H2931" s="604"/>
    </row>
    <row r="2932" spans="2:8">
      <c r="B2932" s="103"/>
      <c r="C2932" s="318" t="s">
        <v>1156</v>
      </c>
      <c r="D2932" s="319"/>
      <c r="E2932" s="292"/>
      <c r="F2932" s="657"/>
      <c r="G2932" s="819"/>
      <c r="H2932" s="604"/>
    </row>
    <row r="2933" spans="2:8">
      <c r="B2933" s="103"/>
      <c r="C2933" s="318" t="s">
        <v>1157</v>
      </c>
      <c r="D2933" s="319"/>
      <c r="E2933" s="292"/>
      <c r="F2933" s="657"/>
      <c r="G2933" s="819"/>
      <c r="H2933" s="604"/>
    </row>
    <row r="2934" spans="2:8">
      <c r="B2934" s="103"/>
      <c r="C2934" s="318" t="s">
        <v>1158</v>
      </c>
      <c r="D2934" s="319"/>
      <c r="E2934" s="292"/>
      <c r="F2934" s="657"/>
      <c r="G2934" s="819"/>
      <c r="H2934" s="604"/>
    </row>
    <row r="2935" spans="2:8">
      <c r="B2935" s="103"/>
      <c r="C2935" s="318" t="s">
        <v>1159</v>
      </c>
      <c r="D2935" s="319"/>
      <c r="E2935" s="292"/>
      <c r="F2935" s="657"/>
      <c r="G2935" s="819"/>
      <c r="H2935" s="604"/>
    </row>
    <row r="2936" spans="2:8">
      <c r="B2936" s="103"/>
      <c r="C2936" s="318" t="s">
        <v>1160</v>
      </c>
      <c r="D2936" s="319"/>
      <c r="E2936" s="292"/>
      <c r="F2936" s="657"/>
      <c r="G2936" s="819"/>
      <c r="H2936" s="604"/>
    </row>
    <row r="2937" spans="2:8">
      <c r="B2937" s="103"/>
      <c r="C2937" s="318" t="s">
        <v>1161</v>
      </c>
      <c r="D2937" s="319"/>
      <c r="E2937" s="292"/>
      <c r="F2937" s="657"/>
      <c r="G2937" s="819"/>
      <c r="H2937" s="604"/>
    </row>
    <row r="2938" spans="2:8">
      <c r="B2938" s="103"/>
      <c r="C2938" s="318" t="s">
        <v>1162</v>
      </c>
      <c r="D2938" s="319"/>
      <c r="E2938" s="292"/>
      <c r="F2938" s="657"/>
      <c r="G2938" s="819"/>
      <c r="H2938" s="604"/>
    </row>
    <row r="2939" spans="2:8">
      <c r="B2939" s="103"/>
      <c r="C2939" s="318"/>
      <c r="D2939" s="319"/>
      <c r="E2939" s="292"/>
      <c r="F2939" s="657"/>
      <c r="G2939" s="819"/>
      <c r="H2939" s="604"/>
    </row>
    <row r="2940" spans="2:8">
      <c r="B2940" s="103"/>
      <c r="C2940" s="318" t="s">
        <v>1163</v>
      </c>
      <c r="D2940" s="319" t="s">
        <v>5</v>
      </c>
      <c r="E2940" s="292"/>
      <c r="F2940" s="657"/>
      <c r="G2940" s="819"/>
      <c r="H2940" s="604"/>
    </row>
    <row r="2941" spans="2:8">
      <c r="B2941" s="103"/>
      <c r="C2941" s="318"/>
      <c r="D2941" s="319"/>
      <c r="E2941" s="292"/>
      <c r="F2941" s="657"/>
      <c r="G2941" s="819"/>
      <c r="H2941" s="604"/>
    </row>
    <row r="2942" spans="2:8">
      <c r="B2942" s="103"/>
      <c r="C2942" s="318" t="s">
        <v>1164</v>
      </c>
      <c r="D2942" s="319"/>
      <c r="E2942" s="292"/>
      <c r="F2942" s="657"/>
      <c r="G2942" s="819"/>
      <c r="H2942" s="604"/>
    </row>
    <row r="2943" spans="2:8">
      <c r="B2943" s="103"/>
      <c r="C2943" s="318" t="s">
        <v>1165</v>
      </c>
      <c r="D2943" s="319"/>
      <c r="E2943" s="292"/>
      <c r="F2943" s="657"/>
      <c r="G2943" s="819"/>
      <c r="H2943" s="604"/>
    </row>
    <row r="2944" spans="2:8">
      <c r="B2944" s="103"/>
      <c r="C2944" s="318"/>
      <c r="D2944" s="319"/>
      <c r="E2944" s="292"/>
      <c r="F2944" s="657"/>
      <c r="G2944" s="819"/>
      <c r="H2944" s="604"/>
    </row>
    <row r="2945" spans="2:8">
      <c r="B2945" s="103"/>
      <c r="C2945" s="318" t="s">
        <v>1170</v>
      </c>
      <c r="D2945" s="319" t="s">
        <v>5</v>
      </c>
      <c r="E2945" s="292"/>
      <c r="F2945" s="657"/>
      <c r="G2945" s="819"/>
      <c r="H2945" s="604"/>
    </row>
    <row r="2946" spans="2:8">
      <c r="B2946" s="103"/>
      <c r="C2946" s="318"/>
      <c r="D2946" s="319"/>
      <c r="E2946" s="292"/>
      <c r="F2946" s="657"/>
      <c r="G2946" s="819"/>
      <c r="H2946" s="604"/>
    </row>
    <row r="2947" spans="2:8">
      <c r="B2947" s="103"/>
      <c r="C2947" s="318" t="s">
        <v>1171</v>
      </c>
      <c r="D2947" s="319"/>
      <c r="E2947" s="292"/>
      <c r="F2947" s="657"/>
      <c r="G2947" s="819"/>
      <c r="H2947" s="604"/>
    </row>
    <row r="2948" spans="2:8">
      <c r="B2948" s="103"/>
      <c r="C2948" s="318" t="s">
        <v>1172</v>
      </c>
      <c r="D2948" s="319"/>
      <c r="E2948" s="292"/>
      <c r="F2948" s="657"/>
      <c r="G2948" s="819"/>
      <c r="H2948" s="604"/>
    </row>
    <row r="2949" spans="2:8">
      <c r="B2949" s="103"/>
      <c r="C2949" s="318" t="s">
        <v>1173</v>
      </c>
      <c r="D2949" s="319"/>
      <c r="E2949" s="292"/>
      <c r="F2949" s="657"/>
      <c r="G2949" s="819"/>
      <c r="H2949" s="604"/>
    </row>
    <row r="2950" spans="2:8">
      <c r="B2950" s="103"/>
      <c r="C2950" s="318" t="s">
        <v>1174</v>
      </c>
      <c r="D2950" s="319"/>
      <c r="E2950" s="292"/>
      <c r="F2950" s="657"/>
      <c r="G2950" s="819"/>
      <c r="H2950" s="604"/>
    </row>
    <row r="2951" spans="2:8">
      <c r="B2951" s="103"/>
      <c r="C2951" s="318"/>
      <c r="D2951" s="319"/>
      <c r="E2951" s="292"/>
      <c r="F2951" s="657"/>
      <c r="G2951" s="819"/>
      <c r="H2951" s="604"/>
    </row>
    <row r="2952" spans="2:8">
      <c r="B2952" s="103"/>
      <c r="C2952" s="318" t="s">
        <v>1175</v>
      </c>
      <c r="D2952" s="319" t="s">
        <v>5</v>
      </c>
      <c r="E2952" s="292"/>
      <c r="F2952" s="657"/>
      <c r="G2952" s="819"/>
      <c r="H2952" s="604"/>
    </row>
    <row r="2953" spans="2:8">
      <c r="B2953" s="103"/>
      <c r="C2953" s="318"/>
      <c r="D2953" s="319"/>
      <c r="E2953" s="292"/>
      <c r="F2953" s="657"/>
      <c r="G2953" s="819"/>
      <c r="H2953" s="604"/>
    </row>
    <row r="2954" spans="2:8">
      <c r="B2954" s="103"/>
      <c r="C2954" s="318" t="s">
        <v>1176</v>
      </c>
      <c r="D2954" s="319"/>
      <c r="E2954" s="292"/>
      <c r="F2954" s="657"/>
      <c r="G2954" s="819"/>
      <c r="H2954" s="604"/>
    </row>
    <row r="2955" spans="2:8">
      <c r="B2955" s="103"/>
      <c r="C2955" s="318" t="s">
        <v>1177</v>
      </c>
      <c r="D2955" s="319"/>
      <c r="E2955" s="292"/>
      <c r="F2955" s="657"/>
      <c r="G2955" s="819"/>
      <c r="H2955" s="604"/>
    </row>
    <row r="2956" spans="2:8">
      <c r="B2956" s="103"/>
      <c r="C2956" s="318" t="s">
        <v>1178</v>
      </c>
      <c r="D2956" s="319"/>
      <c r="E2956" s="292"/>
      <c r="F2956" s="657"/>
      <c r="G2956" s="819"/>
      <c r="H2956" s="604"/>
    </row>
    <row r="2957" spans="2:8">
      <c r="B2957" s="103"/>
      <c r="C2957" s="318"/>
      <c r="D2957" s="319"/>
      <c r="E2957" s="292"/>
      <c r="F2957" s="657"/>
      <c r="G2957" s="819"/>
      <c r="H2957" s="604"/>
    </row>
    <row r="2958" spans="2:8">
      <c r="B2958" s="103"/>
      <c r="C2958" s="318" t="s">
        <v>1179</v>
      </c>
      <c r="D2958" s="319"/>
      <c r="E2958" s="292"/>
      <c r="F2958" s="657"/>
      <c r="G2958" s="819"/>
      <c r="H2958" s="604"/>
    </row>
    <row r="2959" spans="2:8">
      <c r="B2959" s="103"/>
      <c r="C2959" s="318"/>
      <c r="D2959" s="319"/>
      <c r="E2959" s="292"/>
      <c r="F2959" s="657"/>
      <c r="G2959" s="819"/>
      <c r="H2959" s="604"/>
    </row>
    <row r="2960" spans="2:8">
      <c r="B2960" s="103"/>
      <c r="C2960" s="318" t="s">
        <v>1180</v>
      </c>
      <c r="D2960" s="319" t="s">
        <v>5</v>
      </c>
      <c r="E2960" s="292"/>
      <c r="F2960" s="657"/>
      <c r="G2960" s="819"/>
      <c r="H2960" s="604"/>
    </row>
    <row r="2961" spans="2:8">
      <c r="B2961" s="103"/>
      <c r="C2961" s="318"/>
      <c r="D2961" s="319"/>
      <c r="E2961" s="292"/>
      <c r="F2961" s="657"/>
      <c r="G2961" s="819"/>
      <c r="H2961" s="604"/>
    </row>
    <row r="2962" spans="2:8">
      <c r="B2962" s="103"/>
      <c r="C2962" s="318" t="s">
        <v>1181</v>
      </c>
      <c r="D2962" s="319"/>
      <c r="E2962" s="292"/>
      <c r="F2962" s="657"/>
      <c r="G2962" s="819"/>
      <c r="H2962" s="604"/>
    </row>
    <row r="2963" spans="2:8">
      <c r="B2963" s="103"/>
      <c r="C2963" s="318" t="s">
        <v>1182</v>
      </c>
      <c r="D2963" s="319"/>
      <c r="E2963" s="292"/>
      <c r="F2963" s="657"/>
      <c r="G2963" s="819"/>
      <c r="H2963" s="604"/>
    </row>
    <row r="2964" spans="2:8">
      <c r="B2964" s="103"/>
      <c r="C2964" s="318"/>
      <c r="D2964" s="319"/>
      <c r="E2964" s="292"/>
      <c r="F2964" s="657"/>
      <c r="G2964" s="819"/>
      <c r="H2964" s="604"/>
    </row>
    <row r="2965" spans="2:8">
      <c r="B2965" s="103"/>
      <c r="C2965" s="318" t="s">
        <v>1183</v>
      </c>
      <c r="D2965" s="319"/>
      <c r="E2965" s="292"/>
      <c r="F2965" s="657"/>
      <c r="G2965" s="819"/>
      <c r="H2965" s="604"/>
    </row>
    <row r="2966" spans="2:8">
      <c r="B2966" s="103"/>
      <c r="C2966" s="318" t="s">
        <v>1250</v>
      </c>
      <c r="D2966" s="319"/>
      <c r="E2966" s="292"/>
      <c r="F2966" s="657"/>
      <c r="G2966" s="819"/>
      <c r="H2966" s="604"/>
    </row>
    <row r="2967" spans="2:8">
      <c r="B2967" s="103"/>
      <c r="C2967" s="318"/>
      <c r="D2967" s="319"/>
      <c r="E2967" s="292"/>
      <c r="F2967" s="657"/>
      <c r="G2967" s="819"/>
      <c r="H2967" s="604"/>
    </row>
    <row r="2968" spans="2:8">
      <c r="B2968" s="103"/>
      <c r="C2968" s="318" t="s">
        <v>1251</v>
      </c>
      <c r="D2968" s="319"/>
      <c r="E2968" s="292"/>
      <c r="F2968" s="657"/>
      <c r="G2968" s="819"/>
      <c r="H2968" s="604"/>
    </row>
    <row r="2969" spans="2:8">
      <c r="B2969" s="103"/>
      <c r="C2969" s="318"/>
      <c r="D2969" s="319"/>
      <c r="E2969" s="292"/>
      <c r="F2969" s="657"/>
      <c r="G2969" s="819"/>
      <c r="H2969" s="604"/>
    </row>
    <row r="2970" spans="2:8">
      <c r="B2970" s="103"/>
      <c r="C2970" s="318" t="s">
        <v>1252</v>
      </c>
      <c r="D2970" s="319"/>
      <c r="E2970" s="292"/>
      <c r="F2970" s="657"/>
      <c r="G2970" s="819"/>
      <c r="H2970" s="604"/>
    </row>
    <row r="2971" spans="2:8">
      <c r="B2971" s="103"/>
      <c r="C2971" s="318"/>
      <c r="D2971" s="319"/>
      <c r="E2971" s="292"/>
      <c r="F2971" s="657"/>
      <c r="G2971" s="819"/>
      <c r="H2971" s="604"/>
    </row>
    <row r="2972" spans="2:8">
      <c r="B2972" s="103"/>
      <c r="C2972" s="318" t="s">
        <v>1253</v>
      </c>
      <c r="D2972" s="319"/>
      <c r="E2972" s="292"/>
      <c r="F2972" s="657"/>
      <c r="G2972" s="819"/>
      <c r="H2972" s="604"/>
    </row>
    <row r="2973" spans="2:8">
      <c r="B2973" s="103"/>
      <c r="C2973" s="318"/>
      <c r="D2973" s="319"/>
      <c r="E2973" s="292"/>
      <c r="F2973" s="657"/>
      <c r="G2973" s="819"/>
      <c r="H2973" s="604"/>
    </row>
    <row r="2974" spans="2:8">
      <c r="B2974" s="103"/>
      <c r="C2974" s="318" t="s">
        <v>1188</v>
      </c>
      <c r="D2974" s="319"/>
      <c r="E2974" s="292"/>
      <c r="F2974" s="657"/>
      <c r="G2974" s="819"/>
      <c r="H2974" s="604"/>
    </row>
    <row r="2975" spans="2:8">
      <c r="B2975" s="103"/>
      <c r="C2975" s="318" t="s">
        <v>1254</v>
      </c>
      <c r="D2975" s="319"/>
      <c r="E2975" s="292"/>
      <c r="F2975" s="657"/>
      <c r="G2975" s="819"/>
      <c r="H2975" s="604"/>
    </row>
    <row r="2976" spans="2:8">
      <c r="B2976" s="103"/>
      <c r="C2976" s="318"/>
      <c r="D2976" s="319"/>
      <c r="E2976" s="292"/>
      <c r="F2976" s="657"/>
      <c r="G2976" s="819"/>
      <c r="H2976" s="604"/>
    </row>
    <row r="2977" spans="2:8">
      <c r="B2977" s="103"/>
      <c r="C2977" s="318" t="s">
        <v>1255</v>
      </c>
      <c r="D2977" s="319"/>
      <c r="E2977" s="292"/>
      <c r="F2977" s="657"/>
      <c r="G2977" s="819"/>
      <c r="H2977" s="604"/>
    </row>
    <row r="2978" spans="2:8">
      <c r="B2978" s="103"/>
      <c r="C2978" s="318"/>
      <c r="D2978" s="319"/>
      <c r="E2978" s="292"/>
      <c r="F2978" s="657"/>
      <c r="G2978" s="819"/>
      <c r="H2978" s="604"/>
    </row>
    <row r="2979" spans="2:8">
      <c r="B2979" s="103"/>
      <c r="C2979" s="318" t="s">
        <v>1191</v>
      </c>
      <c r="D2979" s="319"/>
      <c r="E2979" s="292"/>
      <c r="F2979" s="657"/>
      <c r="G2979" s="819"/>
      <c r="H2979" s="604"/>
    </row>
    <row r="2980" spans="2:8">
      <c r="B2980" s="103"/>
      <c r="C2980" s="318" t="s">
        <v>1256</v>
      </c>
      <c r="D2980" s="319"/>
      <c r="E2980" s="292"/>
      <c r="F2980" s="657"/>
      <c r="G2980" s="819"/>
      <c r="H2980" s="604"/>
    </row>
    <row r="2981" spans="2:8">
      <c r="B2981" s="103"/>
      <c r="C2981" s="318"/>
      <c r="D2981" s="319"/>
      <c r="E2981" s="292"/>
      <c r="F2981" s="657"/>
      <c r="G2981" s="819"/>
      <c r="H2981" s="604"/>
    </row>
    <row r="2982" spans="2:8">
      <c r="B2982" s="103"/>
      <c r="C2982" s="318" t="s">
        <v>1257</v>
      </c>
      <c r="D2982" s="319"/>
      <c r="E2982" s="292"/>
      <c r="F2982" s="657"/>
      <c r="G2982" s="819"/>
      <c r="H2982" s="604"/>
    </row>
    <row r="2983" spans="2:8">
      <c r="B2983" s="103"/>
      <c r="C2983" s="318"/>
      <c r="D2983" s="319"/>
      <c r="E2983" s="292"/>
      <c r="F2983" s="657"/>
      <c r="G2983" s="819"/>
      <c r="H2983" s="604"/>
    </row>
    <row r="2984" spans="2:8">
      <c r="B2984" s="103"/>
      <c r="C2984" s="318" t="s">
        <v>1194</v>
      </c>
      <c r="D2984" s="319"/>
      <c r="E2984" s="292"/>
      <c r="F2984" s="657"/>
      <c r="G2984" s="819"/>
      <c r="H2984" s="604"/>
    </row>
    <row r="2985" spans="2:8">
      <c r="B2985" s="103"/>
      <c r="C2985" s="318" t="s">
        <v>1258</v>
      </c>
      <c r="D2985" s="319"/>
      <c r="E2985" s="292"/>
      <c r="F2985" s="657"/>
      <c r="G2985" s="819"/>
      <c r="H2985" s="604"/>
    </row>
    <row r="2986" spans="2:8">
      <c r="B2986" s="103"/>
      <c r="C2986" s="318"/>
      <c r="D2986" s="319"/>
      <c r="E2986" s="292"/>
      <c r="F2986" s="657"/>
      <c r="G2986" s="819"/>
      <c r="H2986" s="604"/>
    </row>
    <row r="2987" spans="2:8">
      <c r="B2987" s="103"/>
      <c r="C2987" s="318" t="s">
        <v>1196</v>
      </c>
      <c r="D2987" s="319" t="s">
        <v>5</v>
      </c>
      <c r="E2987" s="292"/>
      <c r="F2987" s="657"/>
      <c r="G2987" s="819"/>
      <c r="H2987" s="604"/>
    </row>
    <row r="2988" spans="2:8">
      <c r="B2988" s="103"/>
      <c r="C2988" s="318"/>
      <c r="D2988" s="319"/>
      <c r="E2988" s="292"/>
      <c r="F2988" s="657"/>
      <c r="G2988" s="819"/>
      <c r="H2988" s="604"/>
    </row>
    <row r="2989" spans="2:8">
      <c r="B2989" s="103"/>
      <c r="C2989" s="318" t="s">
        <v>1197</v>
      </c>
      <c r="D2989" s="319"/>
      <c r="E2989" s="292"/>
      <c r="F2989" s="657"/>
      <c r="G2989" s="819"/>
      <c r="H2989" s="604"/>
    </row>
    <row r="2990" spans="2:8">
      <c r="B2990" s="103"/>
      <c r="C2990" s="318" t="s">
        <v>1198</v>
      </c>
      <c r="D2990" s="319"/>
      <c r="E2990" s="292"/>
      <c r="F2990" s="657"/>
      <c r="G2990" s="819"/>
      <c r="H2990" s="604"/>
    </row>
    <row r="2991" spans="2:8">
      <c r="B2991" s="103"/>
      <c r="C2991" s="318"/>
      <c r="D2991" s="319"/>
      <c r="E2991" s="292"/>
      <c r="F2991" s="657"/>
      <c r="G2991" s="819"/>
      <c r="H2991" s="604"/>
    </row>
    <row r="2992" spans="2:8">
      <c r="B2992" s="103"/>
      <c r="C2992" s="318" t="s">
        <v>1259</v>
      </c>
      <c r="D2992" s="319" t="s">
        <v>5</v>
      </c>
      <c r="E2992" s="292"/>
      <c r="F2992" s="657"/>
      <c r="G2992" s="819"/>
      <c r="H2992" s="604"/>
    </row>
    <row r="2993" spans="2:8">
      <c r="B2993" s="103"/>
      <c r="C2993" s="318"/>
      <c r="D2993" s="319"/>
      <c r="E2993" s="292"/>
      <c r="F2993" s="657"/>
      <c r="G2993" s="819"/>
      <c r="H2993" s="604"/>
    </row>
    <row r="2994" spans="2:8">
      <c r="B2994" s="103"/>
      <c r="C2994" s="318" t="s">
        <v>1200</v>
      </c>
      <c r="D2994" s="319"/>
      <c r="E2994" s="292"/>
      <c r="F2994" s="657"/>
      <c r="G2994" s="819"/>
      <c r="H2994" s="604"/>
    </row>
    <row r="2995" spans="2:8">
      <c r="B2995" s="103"/>
      <c r="C2995" s="318" t="s">
        <v>1201</v>
      </c>
      <c r="D2995" s="319"/>
      <c r="E2995" s="292"/>
      <c r="F2995" s="657"/>
      <c r="G2995" s="819"/>
      <c r="H2995" s="604"/>
    </row>
    <row r="2996" spans="2:8">
      <c r="B2996" s="103"/>
      <c r="C2996" s="318" t="s">
        <v>1202</v>
      </c>
      <c r="D2996" s="319" t="s">
        <v>5</v>
      </c>
      <c r="E2996" s="292"/>
      <c r="F2996" s="657"/>
      <c r="G2996" s="819"/>
      <c r="H2996" s="604"/>
    </row>
    <row r="2997" spans="2:8">
      <c r="B2997" s="103"/>
      <c r="C2997" s="318"/>
      <c r="D2997" s="319"/>
      <c r="E2997" s="292"/>
      <c r="F2997" s="657"/>
      <c r="G2997" s="819"/>
      <c r="H2997" s="604"/>
    </row>
    <row r="2998" spans="2:8">
      <c r="B2998" s="103"/>
      <c r="C2998" s="318" t="s">
        <v>1203</v>
      </c>
      <c r="D2998" s="319"/>
      <c r="E2998" s="292"/>
      <c r="F2998" s="657"/>
      <c r="G2998" s="819"/>
      <c r="H2998" s="604"/>
    </row>
    <row r="2999" spans="2:8">
      <c r="B2999" s="103"/>
      <c r="C2999" s="318" t="s">
        <v>1204</v>
      </c>
      <c r="D2999" s="319"/>
      <c r="E2999" s="292"/>
      <c r="F2999" s="657"/>
      <c r="G2999" s="819"/>
      <c r="H2999" s="604"/>
    </row>
    <row r="3000" spans="2:8">
      <c r="B3000" s="103"/>
      <c r="C3000" s="318" t="s">
        <v>1205</v>
      </c>
      <c r="D3000" s="319" t="s">
        <v>5</v>
      </c>
      <c r="E3000" s="292"/>
      <c r="F3000" s="657"/>
      <c r="G3000" s="819"/>
      <c r="H3000" s="604"/>
    </row>
    <row r="3001" spans="2:8">
      <c r="B3001" s="103"/>
      <c r="C3001" s="318"/>
      <c r="D3001" s="319"/>
      <c r="E3001" s="292"/>
      <c r="F3001" s="657"/>
      <c r="G3001" s="819"/>
      <c r="H3001" s="604"/>
    </row>
    <row r="3002" spans="2:8">
      <c r="B3002" s="103"/>
      <c r="C3002" s="318" t="s">
        <v>1206</v>
      </c>
      <c r="D3002" s="319"/>
      <c r="E3002" s="292"/>
      <c r="F3002" s="657"/>
      <c r="G3002" s="819"/>
      <c r="H3002" s="604"/>
    </row>
    <row r="3003" spans="2:8">
      <c r="B3003" s="103"/>
      <c r="C3003" s="318"/>
      <c r="D3003" s="319"/>
      <c r="E3003" s="292"/>
      <c r="F3003" s="657"/>
      <c r="G3003" s="819"/>
      <c r="H3003" s="604"/>
    </row>
    <row r="3004" spans="2:8">
      <c r="B3004" s="103"/>
      <c r="C3004" s="318" t="s">
        <v>1260</v>
      </c>
      <c r="D3004" s="319" t="s">
        <v>5</v>
      </c>
      <c r="E3004" s="292"/>
      <c r="F3004" s="657"/>
      <c r="G3004" s="819"/>
      <c r="H3004" s="604"/>
    </row>
    <row r="3005" spans="2:8">
      <c r="B3005" s="103"/>
      <c r="C3005" s="318"/>
      <c r="D3005" s="319"/>
      <c r="E3005" s="292"/>
      <c r="F3005" s="657"/>
      <c r="G3005" s="819"/>
      <c r="H3005" s="604"/>
    </row>
    <row r="3006" spans="2:8">
      <c r="B3006" s="103"/>
      <c r="C3006" s="318" t="s">
        <v>1209</v>
      </c>
      <c r="D3006" s="319"/>
      <c r="E3006" s="292"/>
      <c r="F3006" s="657"/>
      <c r="G3006" s="819"/>
      <c r="H3006" s="604"/>
    </row>
    <row r="3007" spans="2:8">
      <c r="B3007" s="103"/>
      <c r="C3007" s="318" t="s">
        <v>1210</v>
      </c>
      <c r="D3007" s="319"/>
      <c r="E3007" s="292"/>
      <c r="F3007" s="657"/>
      <c r="G3007" s="819"/>
      <c r="H3007" s="604"/>
    </row>
    <row r="3008" spans="2:8">
      <c r="B3008" s="103"/>
      <c r="C3008" s="318" t="s">
        <v>1211</v>
      </c>
      <c r="D3008" s="321"/>
      <c r="E3008" s="292"/>
      <c r="F3008" s="657"/>
      <c r="G3008" s="819"/>
      <c r="H3008" s="604"/>
    </row>
    <row r="3009" spans="2:8">
      <c r="B3009" s="103"/>
      <c r="C3009" s="318"/>
      <c r="D3009" s="321"/>
      <c r="E3009" s="292"/>
      <c r="F3009" s="657"/>
      <c r="G3009" s="819"/>
      <c r="H3009" s="604"/>
    </row>
    <row r="3010" spans="2:8">
      <c r="B3010" s="103"/>
      <c r="C3010" s="318" t="s">
        <v>1212</v>
      </c>
      <c r="D3010" s="321"/>
      <c r="E3010" s="292"/>
      <c r="F3010" s="657"/>
      <c r="G3010" s="819"/>
      <c r="H3010" s="604"/>
    </row>
    <row r="3011" spans="2:8">
      <c r="B3011" s="103"/>
      <c r="C3011" s="318" t="s">
        <v>1213</v>
      </c>
      <c r="D3011" s="321"/>
      <c r="E3011" s="292"/>
      <c r="F3011" s="657"/>
      <c r="G3011" s="819"/>
      <c r="H3011" s="604"/>
    </row>
    <row r="3012" spans="2:8">
      <c r="B3012" s="103"/>
      <c r="C3012" s="318" t="s">
        <v>1214</v>
      </c>
      <c r="D3012" s="321"/>
      <c r="E3012" s="292"/>
      <c r="F3012" s="657"/>
      <c r="G3012" s="819"/>
      <c r="H3012" s="604"/>
    </row>
    <row r="3013" spans="2:8">
      <c r="B3013" s="103"/>
      <c r="C3013" s="318"/>
      <c r="D3013" s="321"/>
      <c r="E3013" s="292"/>
      <c r="F3013" s="657"/>
      <c r="G3013" s="819"/>
      <c r="H3013" s="604"/>
    </row>
    <row r="3014" spans="2:8">
      <c r="B3014" s="103"/>
      <c r="C3014" s="318" t="s">
        <v>1261</v>
      </c>
      <c r="D3014" s="321"/>
      <c r="E3014" s="292"/>
      <c r="F3014" s="657"/>
      <c r="G3014" s="819"/>
      <c r="H3014" s="604"/>
    </row>
    <row r="3015" spans="2:8">
      <c r="B3015" s="103"/>
      <c r="C3015" s="318" t="s">
        <v>1262</v>
      </c>
      <c r="D3015" s="321"/>
      <c r="E3015" s="292"/>
      <c r="F3015" s="657"/>
      <c r="G3015" s="819"/>
      <c r="H3015" s="604"/>
    </row>
    <row r="3016" spans="2:8">
      <c r="B3016" s="103"/>
      <c r="C3016" s="62"/>
      <c r="D3016" s="91"/>
      <c r="E3016" s="292"/>
      <c r="F3016" s="657"/>
      <c r="G3016" s="819"/>
      <c r="H3016" s="639"/>
    </row>
    <row r="3017" spans="2:8">
      <c r="B3017" s="103"/>
      <c r="C3017" s="63" t="s">
        <v>1516</v>
      </c>
      <c r="D3017" s="91"/>
      <c r="E3017" s="292"/>
      <c r="F3017" s="657"/>
      <c r="G3017" s="819"/>
      <c r="H3017" s="639"/>
    </row>
    <row r="3018" spans="2:8">
      <c r="B3018" s="103"/>
      <c r="C3018" s="62"/>
      <c r="D3018" s="91"/>
      <c r="E3018" s="292"/>
      <c r="F3018" s="657"/>
      <c r="G3018" s="819"/>
      <c r="H3018" s="639"/>
    </row>
    <row r="3019" spans="2:8" s="285" customFormat="1">
      <c r="B3019" s="57"/>
      <c r="C3019" s="63" t="s">
        <v>1263</v>
      </c>
      <c r="D3019" s="244" t="s">
        <v>8</v>
      </c>
      <c r="E3019" s="59"/>
      <c r="F3019" s="658"/>
      <c r="G3019" s="826"/>
      <c r="H3019" s="598"/>
    </row>
    <row r="3020" spans="2:8" s="285" customFormat="1">
      <c r="B3020" s="57"/>
      <c r="C3020" s="63"/>
      <c r="D3020" s="244"/>
      <c r="E3020" s="59"/>
      <c r="F3020" s="658"/>
      <c r="G3020" s="826"/>
      <c r="H3020" s="598"/>
    </row>
    <row r="3021" spans="2:8" s="285" customFormat="1">
      <c r="B3021" s="57"/>
      <c r="C3021" s="63" t="s">
        <v>1264</v>
      </c>
      <c r="D3021" s="244" t="s">
        <v>11</v>
      </c>
      <c r="E3021" s="59" t="s">
        <v>138</v>
      </c>
      <c r="F3021" s="658"/>
      <c r="G3021" s="826"/>
      <c r="H3021" s="598"/>
    </row>
    <row r="3022" spans="2:8">
      <c r="B3022" s="103"/>
      <c r="C3022" s="62"/>
      <c r="D3022" s="244" t="s">
        <v>138</v>
      </c>
      <c r="E3022" s="292"/>
      <c r="F3022" s="657"/>
      <c r="G3022" s="819"/>
      <c r="H3022" s="599"/>
    </row>
    <row r="3023" spans="2:8">
      <c r="B3023" s="103">
        <v>1</v>
      </c>
      <c r="C3023" s="62" t="s">
        <v>1265</v>
      </c>
      <c r="D3023" s="297" t="s">
        <v>17</v>
      </c>
      <c r="E3023" s="292">
        <v>126</v>
      </c>
      <c r="F3023" s="657"/>
      <c r="G3023" s="819">
        <f>E3023*F3023</f>
        <v>0</v>
      </c>
      <c r="H3023" s="599"/>
    </row>
    <row r="3024" spans="2:8">
      <c r="B3024" s="103"/>
      <c r="C3024" s="62"/>
      <c r="D3024" s="297"/>
      <c r="E3024" s="292"/>
      <c r="F3024" s="657"/>
      <c r="G3024" s="819"/>
      <c r="H3024" s="599"/>
    </row>
    <row r="3025" spans="2:8" s="285" customFormat="1">
      <c r="B3025" s="57"/>
      <c r="C3025" s="63" t="s">
        <v>1517</v>
      </c>
      <c r="D3025" s="244" t="s">
        <v>11</v>
      </c>
      <c r="E3025" s="59"/>
      <c r="F3025" s="658"/>
      <c r="G3025" s="826"/>
      <c r="H3025" s="598"/>
    </row>
    <row r="3026" spans="2:8">
      <c r="B3026" s="103"/>
      <c r="C3026" s="62"/>
      <c r="D3026" s="297"/>
      <c r="E3026" s="292"/>
      <c r="F3026" s="657"/>
      <c r="G3026" s="819"/>
      <c r="H3026" s="599"/>
    </row>
    <row r="3027" spans="2:8">
      <c r="B3027" s="103">
        <f>B3023+1</f>
        <v>2</v>
      </c>
      <c r="C3027" s="62" t="s">
        <v>819</v>
      </c>
      <c r="D3027" s="297" t="s">
        <v>17</v>
      </c>
      <c r="E3027" s="292">
        <f>E3023*30%</f>
        <v>37.799999999999997</v>
      </c>
      <c r="F3027" s="657"/>
      <c r="G3027" s="819">
        <f>E3027*F3027</f>
        <v>0</v>
      </c>
      <c r="H3027" s="599"/>
    </row>
    <row r="3028" spans="2:8">
      <c r="B3028" s="103"/>
      <c r="C3028" s="62"/>
      <c r="D3028" s="297"/>
      <c r="E3028" s="292"/>
      <c r="F3028" s="657"/>
      <c r="G3028" s="819"/>
      <c r="H3028" s="599"/>
    </row>
    <row r="3029" spans="2:8">
      <c r="B3029" s="103">
        <f>B3027+1</f>
        <v>3</v>
      </c>
      <c r="C3029" s="62" t="s">
        <v>820</v>
      </c>
      <c r="D3029" s="297" t="s">
        <v>17</v>
      </c>
      <c r="E3029" s="292">
        <f>E3027/2</f>
        <v>18.899999999999999</v>
      </c>
      <c r="F3029" s="657"/>
      <c r="G3029" s="819">
        <f>E3029*F3029</f>
        <v>0</v>
      </c>
      <c r="H3029" s="599"/>
    </row>
    <row r="3030" spans="2:8">
      <c r="B3030" s="103"/>
      <c r="C3030" s="62"/>
      <c r="D3030" s="297"/>
      <c r="E3030" s="292"/>
      <c r="F3030" s="657"/>
      <c r="G3030" s="819"/>
      <c r="H3030" s="599"/>
    </row>
    <row r="3031" spans="2:8" s="285" customFormat="1">
      <c r="B3031" s="57"/>
      <c r="C3031" s="63" t="s">
        <v>143</v>
      </c>
      <c r="D3031" s="244" t="s">
        <v>11</v>
      </c>
      <c r="E3031" s="59"/>
      <c r="F3031" s="658"/>
      <c r="G3031" s="826"/>
      <c r="H3031" s="598"/>
    </row>
    <row r="3032" spans="2:8">
      <c r="B3032" s="103"/>
      <c r="C3032" s="62"/>
      <c r="D3032" s="297"/>
      <c r="E3032" s="292"/>
      <c r="F3032" s="657"/>
      <c r="G3032" s="819"/>
      <c r="H3032" s="599"/>
    </row>
    <row r="3033" spans="2:8">
      <c r="B3033" s="103">
        <f>B3029+1</f>
        <v>4</v>
      </c>
      <c r="C3033" s="62" t="s">
        <v>1522</v>
      </c>
      <c r="D3033" s="297" t="s">
        <v>17</v>
      </c>
      <c r="E3033" s="292">
        <f>+E3023*0.5</f>
        <v>63</v>
      </c>
      <c r="F3033" s="657"/>
      <c r="G3033" s="819">
        <f>E3033*F3033</f>
        <v>0</v>
      </c>
      <c r="H3033" s="599"/>
    </row>
    <row r="3034" spans="2:8">
      <c r="B3034" s="103"/>
      <c r="C3034" s="62"/>
      <c r="D3034" s="297"/>
      <c r="E3034" s="292"/>
      <c r="F3034" s="657"/>
      <c r="G3034" s="819"/>
      <c r="H3034" s="599"/>
    </row>
    <row r="3035" spans="2:8" s="285" customFormat="1">
      <c r="B3035" s="57"/>
      <c r="C3035" s="63" t="s">
        <v>1266</v>
      </c>
      <c r="D3035" s="244" t="s">
        <v>11</v>
      </c>
      <c r="E3035" s="59"/>
      <c r="F3035" s="658"/>
      <c r="G3035" s="826"/>
      <c r="H3035" s="598"/>
    </row>
    <row r="3036" spans="2:8">
      <c r="B3036" s="103"/>
      <c r="C3036" s="62"/>
      <c r="D3036" s="297"/>
      <c r="E3036" s="292"/>
      <c r="F3036" s="657"/>
      <c r="G3036" s="819"/>
      <c r="H3036" s="599"/>
    </row>
    <row r="3037" spans="2:8">
      <c r="B3037" s="103">
        <f>B3033+1</f>
        <v>5</v>
      </c>
      <c r="C3037" s="62" t="s">
        <v>19</v>
      </c>
      <c r="D3037" s="297" t="s">
        <v>15</v>
      </c>
      <c r="E3037" s="292">
        <v>360</v>
      </c>
      <c r="F3037" s="657"/>
      <c r="G3037" s="819">
        <f>E3037*F3037</f>
        <v>0</v>
      </c>
      <c r="H3037" s="599"/>
    </row>
    <row r="3038" spans="2:8">
      <c r="B3038" s="103"/>
      <c r="C3038" s="62"/>
      <c r="D3038" s="297"/>
      <c r="E3038" s="292"/>
      <c r="F3038" s="657"/>
      <c r="G3038" s="819"/>
      <c r="H3038" s="599"/>
    </row>
    <row r="3039" spans="2:8" s="285" customFormat="1">
      <c r="B3039" s="57"/>
      <c r="C3039" s="63" t="s">
        <v>145</v>
      </c>
      <c r="D3039" s="244" t="s">
        <v>11</v>
      </c>
      <c r="E3039" s="59"/>
      <c r="F3039" s="658"/>
      <c r="G3039" s="826"/>
      <c r="H3039" s="598"/>
    </row>
    <row r="3040" spans="2:8">
      <c r="B3040" s="103"/>
      <c r="C3040" s="62"/>
      <c r="D3040" s="297"/>
      <c r="E3040" s="292"/>
      <c r="F3040" s="657"/>
      <c r="G3040" s="819"/>
      <c r="H3040" s="599"/>
    </row>
    <row r="3041" spans="2:8">
      <c r="B3041" s="103">
        <f>B3037+1</f>
        <v>6</v>
      </c>
      <c r="C3041" s="62" t="s">
        <v>20</v>
      </c>
      <c r="D3041" s="297" t="s">
        <v>9</v>
      </c>
      <c r="E3041" s="292">
        <v>1</v>
      </c>
      <c r="F3041" s="657"/>
      <c r="G3041" s="819">
        <f>E3041*F3041</f>
        <v>0</v>
      </c>
      <c r="H3041" s="599"/>
    </row>
    <row r="3042" spans="2:8">
      <c r="B3042" s="103"/>
      <c r="C3042" s="62"/>
      <c r="D3042" s="297"/>
      <c r="E3042" s="292"/>
      <c r="F3042" s="657"/>
      <c r="G3042" s="819"/>
      <c r="H3042" s="599"/>
    </row>
    <row r="3043" spans="2:8" s="285" customFormat="1">
      <c r="B3043" s="57"/>
      <c r="C3043" s="63" t="s">
        <v>1518</v>
      </c>
      <c r="D3043" s="244" t="s">
        <v>11</v>
      </c>
      <c r="E3043" s="59"/>
      <c r="F3043" s="658"/>
      <c r="G3043" s="826"/>
      <c r="H3043" s="598"/>
    </row>
    <row r="3044" spans="2:8" s="285" customFormat="1">
      <c r="B3044" s="57"/>
      <c r="C3044" s="63" t="s">
        <v>1519</v>
      </c>
      <c r="D3044" s="244"/>
      <c r="E3044" s="59"/>
      <c r="F3044" s="658"/>
      <c r="G3044" s="826"/>
      <c r="H3044" s="598"/>
    </row>
    <row r="3045" spans="2:8">
      <c r="B3045" s="103"/>
      <c r="C3045" s="62"/>
      <c r="D3045" s="297"/>
      <c r="E3045" s="292"/>
      <c r="F3045" s="657"/>
      <c r="G3045" s="819"/>
      <c r="H3045" s="599"/>
    </row>
    <row r="3046" spans="2:8">
      <c r="B3046" s="103">
        <f>B3041+1</f>
        <v>7</v>
      </c>
      <c r="C3046" s="62" t="s">
        <v>1308</v>
      </c>
      <c r="D3046" s="297" t="s">
        <v>17</v>
      </c>
      <c r="E3046" s="292">
        <v>50</v>
      </c>
      <c r="F3046" s="657"/>
      <c r="G3046" s="819">
        <f>E3046*F3046</f>
        <v>0</v>
      </c>
      <c r="H3046" s="599"/>
    </row>
    <row r="3047" spans="2:8">
      <c r="B3047" s="103"/>
      <c r="C3047" s="62"/>
      <c r="D3047" s="297"/>
      <c r="E3047" s="292"/>
      <c r="F3047" s="657"/>
      <c r="G3047" s="819"/>
      <c r="H3047" s="599"/>
    </row>
    <row r="3048" spans="2:8" s="285" customFormat="1">
      <c r="B3048" s="57"/>
      <c r="C3048" s="63" t="s">
        <v>1045</v>
      </c>
      <c r="D3048" s="244" t="s">
        <v>11</v>
      </c>
      <c r="E3048" s="59"/>
      <c r="F3048" s="658"/>
      <c r="G3048" s="826"/>
      <c r="H3048" s="598"/>
    </row>
    <row r="3049" spans="2:8">
      <c r="B3049" s="103"/>
      <c r="C3049" s="62"/>
      <c r="D3049" s="297"/>
      <c r="E3049" s="292"/>
      <c r="F3049" s="657"/>
      <c r="G3049" s="819"/>
      <c r="H3049" s="599"/>
    </row>
    <row r="3050" spans="2:8">
      <c r="B3050" s="103">
        <f>B3046+1</f>
        <v>8</v>
      </c>
      <c r="C3050" s="62" t="s">
        <v>1273</v>
      </c>
      <c r="D3050" s="297" t="s">
        <v>15</v>
      </c>
      <c r="E3050" s="292">
        <v>486</v>
      </c>
      <c r="F3050" s="657"/>
      <c r="G3050" s="819">
        <f>E3050*F3050</f>
        <v>0</v>
      </c>
      <c r="H3050" s="599"/>
    </row>
    <row r="3051" spans="2:8">
      <c r="B3051" s="103"/>
      <c r="C3051" s="62"/>
      <c r="D3051" s="297"/>
      <c r="E3051" s="292"/>
      <c r="F3051" s="657"/>
      <c r="G3051" s="819"/>
      <c r="H3051" s="599"/>
    </row>
    <row r="3052" spans="2:8" s="285" customFormat="1">
      <c r="B3052" s="57"/>
      <c r="C3052" s="63" t="s">
        <v>1274</v>
      </c>
      <c r="D3052" s="244" t="s">
        <v>8</v>
      </c>
      <c r="E3052" s="59"/>
      <c r="F3052" s="658"/>
      <c r="G3052" s="826"/>
      <c r="H3052" s="598"/>
    </row>
    <row r="3053" spans="2:8" s="285" customFormat="1">
      <c r="B3053" s="57"/>
      <c r="C3053" s="63"/>
      <c r="D3053" s="244"/>
      <c r="E3053" s="59"/>
      <c r="F3053" s="658"/>
      <c r="G3053" s="826"/>
      <c r="H3053" s="598"/>
    </row>
    <row r="3054" spans="2:8" s="285" customFormat="1">
      <c r="B3054" s="57"/>
      <c r="C3054" s="716" t="s">
        <v>1275</v>
      </c>
      <c r="D3054" s="244" t="s">
        <v>11</v>
      </c>
      <c r="E3054" s="59"/>
      <c r="F3054" s="658"/>
      <c r="G3054" s="826"/>
      <c r="H3054" s="598"/>
    </row>
    <row r="3055" spans="2:8">
      <c r="B3055" s="103"/>
      <c r="C3055" s="62"/>
      <c r="D3055" s="297"/>
      <c r="E3055" s="292"/>
      <c r="F3055" s="657"/>
      <c r="G3055" s="819"/>
      <c r="H3055" s="599"/>
    </row>
    <row r="3056" spans="2:8">
      <c r="B3056" s="103">
        <f>B3050+1</f>
        <v>9</v>
      </c>
      <c r="C3056" s="62" t="s">
        <v>1320</v>
      </c>
      <c r="D3056" s="297" t="s">
        <v>32</v>
      </c>
      <c r="E3056" s="292">
        <v>180</v>
      </c>
      <c r="F3056" s="657"/>
      <c r="G3056" s="819">
        <f>E3056*F3056</f>
        <v>0</v>
      </c>
      <c r="H3056" s="599"/>
    </row>
    <row r="3057" spans="2:8">
      <c r="B3057" s="103"/>
      <c r="C3057" s="62"/>
      <c r="D3057" s="297"/>
      <c r="E3057" s="292"/>
      <c r="F3057" s="657"/>
      <c r="G3057" s="819"/>
      <c r="H3057" s="599"/>
    </row>
    <row r="3058" spans="2:8">
      <c r="B3058" s="103">
        <f>B3056+1</f>
        <v>10</v>
      </c>
      <c r="C3058" s="320" t="s">
        <v>1319</v>
      </c>
      <c r="D3058" s="321" t="s">
        <v>22</v>
      </c>
      <c r="E3058" s="292">
        <v>25</v>
      </c>
      <c r="F3058" s="657"/>
      <c r="G3058" s="819">
        <f>E3058*F3058</f>
        <v>0</v>
      </c>
      <c r="H3058" s="599"/>
    </row>
    <row r="3059" spans="2:8">
      <c r="B3059" s="103"/>
      <c r="C3059" s="320"/>
      <c r="D3059" s="321"/>
      <c r="E3059" s="292"/>
      <c r="F3059" s="657"/>
      <c r="G3059" s="819"/>
      <c r="H3059" s="599"/>
    </row>
    <row r="3060" spans="2:8">
      <c r="B3060" s="103">
        <f>B3058+1</f>
        <v>11</v>
      </c>
      <c r="C3060" s="62" t="s">
        <v>1406</v>
      </c>
      <c r="D3060" s="297" t="s">
        <v>32</v>
      </c>
      <c r="E3060" s="292">
        <v>30</v>
      </c>
      <c r="F3060" s="710"/>
      <c r="G3060" s="853">
        <f>E3060*F3060</f>
        <v>0</v>
      </c>
      <c r="H3060" s="641"/>
    </row>
    <row r="3061" spans="2:8">
      <c r="B3061" s="103"/>
      <c r="C3061" s="62"/>
      <c r="D3061" s="297"/>
      <c r="E3061" s="292"/>
      <c r="F3061" s="710"/>
      <c r="G3061" s="853"/>
      <c r="H3061" s="599"/>
    </row>
    <row r="3062" spans="2:8">
      <c r="B3062" s="103">
        <f>B3060+1</f>
        <v>12</v>
      </c>
      <c r="C3062" s="320" t="s">
        <v>1407</v>
      </c>
      <c r="D3062" s="321" t="s">
        <v>22</v>
      </c>
      <c r="E3062" s="292">
        <v>3</v>
      </c>
      <c r="F3062" s="710"/>
      <c r="G3062" s="853">
        <f>E3062*F3062</f>
        <v>0</v>
      </c>
      <c r="H3062" s="641"/>
    </row>
    <row r="3063" spans="2:8">
      <c r="B3063" s="103"/>
      <c r="C3063" s="62"/>
      <c r="D3063" s="297"/>
      <c r="E3063" s="292"/>
      <c r="F3063" s="710"/>
      <c r="G3063" s="853"/>
      <c r="H3063" s="599"/>
    </row>
    <row r="3064" spans="2:8" s="285" customFormat="1" ht="46.8">
      <c r="B3064" s="57"/>
      <c r="C3064" s="716" t="s">
        <v>1276</v>
      </c>
      <c r="D3064" s="244" t="s">
        <v>11</v>
      </c>
      <c r="E3064" s="59"/>
      <c r="F3064" s="711"/>
      <c r="G3064" s="854"/>
      <c r="H3064" s="598"/>
    </row>
    <row r="3065" spans="2:8">
      <c r="B3065" s="103"/>
      <c r="C3065" s="62"/>
      <c r="D3065" s="297"/>
      <c r="E3065" s="292"/>
      <c r="F3065" s="710"/>
      <c r="G3065" s="853"/>
      <c r="H3065" s="599"/>
    </row>
    <row r="3066" spans="2:8">
      <c r="B3066" s="103">
        <f>B3062+1</f>
        <v>13</v>
      </c>
      <c r="C3066" s="62" t="s">
        <v>1318</v>
      </c>
      <c r="D3066" s="297" t="s">
        <v>22</v>
      </c>
      <c r="E3066" s="292">
        <v>3</v>
      </c>
      <c r="F3066" s="710"/>
      <c r="G3066" s="853">
        <f>E3066*F3066</f>
        <v>0</v>
      </c>
      <c r="H3066" s="599"/>
    </row>
    <row r="3067" spans="2:8">
      <c r="B3067" s="103"/>
      <c r="C3067" s="62"/>
      <c r="D3067" s="297"/>
      <c r="E3067" s="292"/>
      <c r="F3067" s="710"/>
      <c r="G3067" s="853"/>
      <c r="H3067" s="599"/>
    </row>
    <row r="3068" spans="2:8">
      <c r="B3068" s="103">
        <f>B3066+1</f>
        <v>14</v>
      </c>
      <c r="C3068" s="62" t="s">
        <v>1408</v>
      </c>
      <c r="D3068" s="297" t="s">
        <v>22</v>
      </c>
      <c r="E3068" s="292">
        <v>2</v>
      </c>
      <c r="F3068" s="710"/>
      <c r="G3068" s="853">
        <f>E3068*F3068</f>
        <v>0</v>
      </c>
      <c r="H3068" s="641"/>
    </row>
    <row r="3069" spans="2:8">
      <c r="B3069" s="103"/>
      <c r="C3069" s="62"/>
      <c r="D3069" s="297"/>
      <c r="E3069" s="292"/>
      <c r="F3069" s="710"/>
      <c r="G3069" s="853"/>
      <c r="H3069" s="599"/>
    </row>
    <row r="3070" spans="2:8">
      <c r="B3070" s="103">
        <f t="shared" ref="B3070:B3084" si="80">B3068+1</f>
        <v>15</v>
      </c>
      <c r="C3070" s="62" t="s">
        <v>1309</v>
      </c>
      <c r="D3070" s="297" t="s">
        <v>22</v>
      </c>
      <c r="E3070" s="292">
        <v>45</v>
      </c>
      <c r="F3070" s="710"/>
      <c r="G3070" s="853">
        <f>E3070*F3070</f>
        <v>0</v>
      </c>
      <c r="H3070" s="599"/>
    </row>
    <row r="3071" spans="2:8">
      <c r="B3071" s="103"/>
      <c r="C3071" s="62"/>
      <c r="D3071" s="297"/>
      <c r="E3071" s="292"/>
      <c r="F3071" s="710"/>
      <c r="G3071" s="853"/>
      <c r="H3071" s="599"/>
    </row>
    <row r="3072" spans="2:8">
      <c r="B3072" s="103">
        <f t="shared" si="80"/>
        <v>16</v>
      </c>
      <c r="C3072" s="320" t="s">
        <v>1317</v>
      </c>
      <c r="D3072" s="321" t="s">
        <v>22</v>
      </c>
      <c r="E3072" s="292">
        <v>5</v>
      </c>
      <c r="F3072" s="710"/>
      <c r="G3072" s="853">
        <f>E3072*F3072</f>
        <v>0</v>
      </c>
      <c r="H3072" s="599"/>
    </row>
    <row r="3073" spans="2:8">
      <c r="B3073" s="103"/>
      <c r="C3073" s="320"/>
      <c r="D3073" s="321"/>
      <c r="E3073" s="292"/>
      <c r="F3073" s="710"/>
      <c r="G3073" s="853"/>
      <c r="H3073" s="599"/>
    </row>
    <row r="3074" spans="2:8">
      <c r="B3074" s="103">
        <f t="shared" si="80"/>
        <v>17</v>
      </c>
      <c r="C3074" s="320" t="s">
        <v>1409</v>
      </c>
      <c r="D3074" s="321" t="s">
        <v>22</v>
      </c>
      <c r="E3074" s="292">
        <v>3</v>
      </c>
      <c r="F3074" s="710"/>
      <c r="G3074" s="853">
        <f>E3074*F3074</f>
        <v>0</v>
      </c>
      <c r="H3074" s="641"/>
    </row>
    <row r="3075" spans="2:8">
      <c r="B3075" s="103"/>
      <c r="C3075" s="62"/>
      <c r="D3075" s="297"/>
      <c r="E3075" s="292"/>
      <c r="F3075" s="710"/>
      <c r="G3075" s="853"/>
      <c r="H3075" s="599"/>
    </row>
    <row r="3076" spans="2:8">
      <c r="B3076" s="103">
        <f t="shared" si="80"/>
        <v>18</v>
      </c>
      <c r="C3076" s="320" t="s">
        <v>1277</v>
      </c>
      <c r="D3076" s="321" t="s">
        <v>22</v>
      </c>
      <c r="E3076" s="292">
        <v>34</v>
      </c>
      <c r="F3076" s="710"/>
      <c r="G3076" s="853">
        <f>E3076*F3076</f>
        <v>0</v>
      </c>
      <c r="H3076" s="599"/>
    </row>
    <row r="3077" spans="2:8">
      <c r="B3077" s="103"/>
      <c r="C3077" s="320"/>
      <c r="D3077" s="321"/>
      <c r="E3077" s="292"/>
      <c r="F3077" s="710"/>
      <c r="G3077" s="853"/>
      <c r="H3077" s="599"/>
    </row>
    <row r="3078" spans="2:8">
      <c r="B3078" s="103">
        <f t="shared" si="80"/>
        <v>19</v>
      </c>
      <c r="C3078" s="320" t="s">
        <v>1316</v>
      </c>
      <c r="D3078" s="321" t="s">
        <v>22</v>
      </c>
      <c r="E3078" s="292">
        <v>5</v>
      </c>
      <c r="F3078" s="710"/>
      <c r="G3078" s="853">
        <f>E3078*F3078</f>
        <v>0</v>
      </c>
      <c r="H3078" s="599"/>
    </row>
    <row r="3079" spans="2:8">
      <c r="B3079" s="103"/>
      <c r="C3079" s="320"/>
      <c r="D3079" s="321"/>
      <c r="E3079" s="292"/>
      <c r="F3079" s="710"/>
      <c r="G3079" s="853"/>
      <c r="H3079" s="599"/>
    </row>
    <row r="3080" spans="2:8">
      <c r="B3080" s="103">
        <f t="shared" si="80"/>
        <v>20</v>
      </c>
      <c r="C3080" s="320" t="s">
        <v>1410</v>
      </c>
      <c r="D3080" s="321" t="s">
        <v>22</v>
      </c>
      <c r="E3080" s="292">
        <v>4</v>
      </c>
      <c r="F3080" s="710"/>
      <c r="G3080" s="853">
        <f>E3080*F3080</f>
        <v>0</v>
      </c>
      <c r="H3080" s="641"/>
    </row>
    <row r="3081" spans="2:8">
      <c r="B3081" s="103"/>
      <c r="C3081" s="320"/>
      <c r="D3081" s="321"/>
      <c r="E3081" s="292"/>
      <c r="F3081" s="710"/>
      <c r="G3081" s="853"/>
      <c r="H3081" s="599"/>
    </row>
    <row r="3082" spans="2:8">
      <c r="B3082" s="103">
        <f t="shared" si="80"/>
        <v>21</v>
      </c>
      <c r="C3082" s="320" t="s">
        <v>1315</v>
      </c>
      <c r="D3082" s="321" t="s">
        <v>22</v>
      </c>
      <c r="E3082" s="292">
        <v>4</v>
      </c>
      <c r="F3082" s="710"/>
      <c r="G3082" s="853">
        <f>E3082*F3082</f>
        <v>0</v>
      </c>
      <c r="H3082" s="599"/>
    </row>
    <row r="3083" spans="2:8">
      <c r="B3083" s="103"/>
      <c r="C3083" s="320"/>
      <c r="D3083" s="321"/>
      <c r="E3083" s="292"/>
      <c r="F3083" s="710"/>
      <c r="G3083" s="853"/>
      <c r="H3083" s="599"/>
    </row>
    <row r="3084" spans="2:8">
      <c r="B3084" s="103">
        <f t="shared" si="80"/>
        <v>22</v>
      </c>
      <c r="C3084" s="320" t="s">
        <v>1411</v>
      </c>
      <c r="D3084" s="321" t="s">
        <v>22</v>
      </c>
      <c r="E3084" s="292">
        <v>4</v>
      </c>
      <c r="F3084" s="710"/>
      <c r="G3084" s="853">
        <f>E3084*F3084</f>
        <v>0</v>
      </c>
      <c r="H3084" s="641"/>
    </row>
    <row r="3085" spans="2:8">
      <c r="B3085" s="103"/>
      <c r="C3085" s="318"/>
      <c r="D3085" s="321"/>
      <c r="E3085" s="292"/>
      <c r="F3085" s="710"/>
      <c r="G3085" s="853"/>
      <c r="H3085" s="604"/>
    </row>
    <row r="3086" spans="2:8" s="285" customFormat="1">
      <c r="B3086" s="57"/>
      <c r="C3086" s="795" t="s">
        <v>1278</v>
      </c>
      <c r="D3086" s="319" t="s">
        <v>5</v>
      </c>
      <c r="E3086" s="59"/>
      <c r="F3086" s="711"/>
      <c r="G3086" s="854"/>
      <c r="H3086" s="642"/>
    </row>
    <row r="3087" spans="2:8">
      <c r="B3087" s="103"/>
      <c r="C3087" s="318"/>
      <c r="D3087" s="321"/>
      <c r="E3087" s="292"/>
      <c r="F3087" s="710"/>
      <c r="G3087" s="853"/>
      <c r="H3087" s="604"/>
    </row>
    <row r="3088" spans="2:8" s="285" customFormat="1">
      <c r="B3088" s="57"/>
      <c r="C3088" s="795" t="s">
        <v>1523</v>
      </c>
      <c r="D3088" s="319" t="s">
        <v>11</v>
      </c>
      <c r="E3088" s="59"/>
      <c r="F3088" s="325"/>
      <c r="G3088" s="61"/>
      <c r="H3088" s="642"/>
    </row>
    <row r="3089" spans="2:8" s="285" customFormat="1">
      <c r="B3089" s="57"/>
      <c r="C3089" s="795" t="s">
        <v>1524</v>
      </c>
      <c r="D3089" s="319"/>
      <c r="E3089" s="59"/>
      <c r="F3089" s="325"/>
      <c r="G3089" s="61"/>
      <c r="H3089" s="642"/>
    </row>
    <row r="3090" spans="2:8">
      <c r="B3090" s="103"/>
      <c r="C3090" s="318"/>
      <c r="D3090" s="321"/>
      <c r="E3090" s="292"/>
      <c r="F3090" s="320"/>
      <c r="G3090" s="313"/>
      <c r="H3090" s="604"/>
    </row>
    <row r="3091" spans="2:8">
      <c r="B3091" s="103">
        <f>B3084+1</f>
        <v>23</v>
      </c>
      <c r="C3091" s="318" t="s">
        <v>1632</v>
      </c>
      <c r="D3091" s="321" t="s">
        <v>22</v>
      </c>
      <c r="E3091" s="292">
        <v>2</v>
      </c>
      <c r="F3091" s="710"/>
      <c r="G3091" s="313">
        <f>E3091*F3091</f>
        <v>0</v>
      </c>
      <c r="H3091" s="604"/>
    </row>
    <row r="3092" spans="2:8">
      <c r="B3092" s="103"/>
      <c r="C3092" s="318"/>
      <c r="D3092" s="321"/>
      <c r="E3092" s="292"/>
      <c r="F3092" s="710"/>
      <c r="G3092" s="313"/>
      <c r="H3092" s="604"/>
    </row>
    <row r="3093" spans="2:8" s="285" customFormat="1">
      <c r="B3093" s="57"/>
      <c r="C3093" s="795" t="s">
        <v>1283</v>
      </c>
      <c r="D3093" s="319" t="s">
        <v>11</v>
      </c>
      <c r="E3093" s="59"/>
      <c r="F3093" s="711"/>
      <c r="G3093" s="61"/>
      <c r="H3093" s="642"/>
    </row>
    <row r="3094" spans="2:8">
      <c r="B3094" s="103"/>
      <c r="C3094" s="795"/>
      <c r="D3094" s="321"/>
      <c r="E3094" s="292"/>
      <c r="F3094" s="710"/>
      <c r="G3094" s="313"/>
      <c r="H3094" s="604"/>
    </row>
    <row r="3095" spans="2:8">
      <c r="B3095" s="103">
        <f>B3091+1</f>
        <v>24</v>
      </c>
      <c r="C3095" s="318" t="s">
        <v>1284</v>
      </c>
      <c r="D3095" s="321" t="s">
        <v>22</v>
      </c>
      <c r="E3095" s="292">
        <v>2</v>
      </c>
      <c r="F3095" s="710"/>
      <c r="G3095" s="313">
        <f>F3095*E3095</f>
        <v>0</v>
      </c>
      <c r="H3095" s="604"/>
    </row>
    <row r="3096" spans="2:8">
      <c r="B3096" s="103"/>
      <c r="C3096" s="318"/>
      <c r="D3096" s="321"/>
      <c r="E3096" s="292"/>
      <c r="F3096" s="710"/>
      <c r="G3096" s="313"/>
      <c r="H3096" s="604"/>
    </row>
    <row r="3097" spans="2:8">
      <c r="B3097" s="103"/>
      <c r="C3097" s="795" t="s">
        <v>1285</v>
      </c>
      <c r="D3097" s="321"/>
      <c r="E3097" s="292"/>
      <c r="F3097" s="710"/>
      <c r="G3097" s="313"/>
      <c r="H3097" s="604"/>
    </row>
    <row r="3098" spans="2:8" s="285" customFormat="1">
      <c r="B3098" s="57"/>
      <c r="C3098" s="318"/>
      <c r="D3098" s="319" t="s">
        <v>11</v>
      </c>
      <c r="E3098" s="59"/>
      <c r="F3098" s="325"/>
      <c r="G3098" s="61"/>
      <c r="H3098" s="642"/>
    </row>
    <row r="3099" spans="2:8" ht="75.599999999999994" customHeight="1">
      <c r="B3099" s="807">
        <v>25</v>
      </c>
      <c r="C3099" s="318" t="s">
        <v>1624</v>
      </c>
      <c r="D3099" s="321" t="s">
        <v>9</v>
      </c>
      <c r="E3099" s="292">
        <v>1</v>
      </c>
      <c r="F3099" s="320"/>
      <c r="G3099" s="313">
        <f>F3099*E3099</f>
        <v>0</v>
      </c>
      <c r="H3099" s="604"/>
    </row>
    <row r="3100" spans="2:8">
      <c r="B3100" s="103"/>
      <c r="C3100" s="62"/>
      <c r="D3100" s="91"/>
      <c r="E3100" s="292"/>
      <c r="F3100" s="328"/>
      <c r="G3100" s="329"/>
      <c r="H3100" s="639"/>
    </row>
    <row r="3101" spans="2:8">
      <c r="B3101" s="103"/>
      <c r="C3101" s="63" t="s">
        <v>1525</v>
      </c>
      <c r="D3101" s="58" t="s">
        <v>8</v>
      </c>
      <c r="E3101" s="292"/>
      <c r="F3101" s="328"/>
      <c r="G3101" s="329"/>
      <c r="H3101" s="639"/>
    </row>
    <row r="3102" spans="2:8">
      <c r="B3102" s="103"/>
      <c r="C3102" s="62"/>
      <c r="D3102" s="91"/>
      <c r="E3102" s="292"/>
      <c r="F3102" s="328"/>
      <c r="G3102" s="329"/>
      <c r="H3102" s="639"/>
    </row>
    <row r="3103" spans="2:8" s="285" customFormat="1">
      <c r="B3103" s="57"/>
      <c r="C3103" s="63" t="s">
        <v>1263</v>
      </c>
      <c r="D3103" s="244" t="s">
        <v>8</v>
      </c>
      <c r="E3103" s="59"/>
      <c r="F3103" s="63"/>
      <c r="G3103" s="61"/>
      <c r="H3103" s="598"/>
    </row>
    <row r="3104" spans="2:8" s="285" customFormat="1">
      <c r="B3104" s="57"/>
      <c r="C3104" s="63"/>
      <c r="D3104" s="244"/>
      <c r="E3104" s="59"/>
      <c r="F3104" s="63"/>
      <c r="G3104" s="61"/>
      <c r="H3104" s="598"/>
    </row>
    <row r="3105" spans="2:8" s="285" customFormat="1">
      <c r="B3105" s="57"/>
      <c r="C3105" s="63" t="s">
        <v>1264</v>
      </c>
      <c r="D3105" s="244" t="s">
        <v>11</v>
      </c>
      <c r="E3105" s="59"/>
      <c r="F3105" s="658"/>
      <c r="G3105" s="61"/>
      <c r="H3105" s="598"/>
    </row>
    <row r="3106" spans="2:8">
      <c r="B3106" s="103"/>
      <c r="C3106" s="62"/>
      <c r="D3106" s="244"/>
      <c r="E3106" s="292" t="s">
        <v>138</v>
      </c>
      <c r="F3106" s="657"/>
      <c r="G3106" s="313"/>
      <c r="H3106" s="599"/>
    </row>
    <row r="3107" spans="2:8">
      <c r="B3107" s="103">
        <v>26</v>
      </c>
      <c r="C3107" s="62" t="s">
        <v>1265</v>
      </c>
      <c r="D3107" s="297" t="s">
        <v>17</v>
      </c>
      <c r="E3107" s="292">
        <v>85</v>
      </c>
      <c r="F3107" s="657"/>
      <c r="G3107" s="313">
        <f>E3107*F3107</f>
        <v>0</v>
      </c>
      <c r="H3107" s="599"/>
    </row>
    <row r="3108" spans="2:8">
      <c r="B3108" s="103"/>
      <c r="C3108" s="62"/>
      <c r="D3108" s="297"/>
      <c r="E3108" s="292"/>
      <c r="F3108" s="657"/>
      <c r="G3108" s="313"/>
      <c r="H3108" s="599"/>
    </row>
    <row r="3109" spans="2:8" s="285" customFormat="1">
      <c r="B3109" s="57"/>
      <c r="C3109" s="63" t="s">
        <v>1531</v>
      </c>
      <c r="D3109" s="244" t="s">
        <v>11</v>
      </c>
      <c r="E3109" s="59"/>
      <c r="F3109" s="658"/>
      <c r="G3109" s="61"/>
      <c r="H3109" s="598"/>
    </row>
    <row r="3110" spans="2:8">
      <c r="B3110" s="103"/>
      <c r="C3110" s="62"/>
      <c r="D3110" s="297"/>
      <c r="E3110" s="656" t="s">
        <v>138</v>
      </c>
      <c r="F3110" s="657"/>
      <c r="G3110" s="313"/>
      <c r="H3110" s="599"/>
    </row>
    <row r="3111" spans="2:8">
      <c r="B3111" s="103">
        <v>27</v>
      </c>
      <c r="C3111" s="62" t="s">
        <v>819</v>
      </c>
      <c r="D3111" s="297" t="s">
        <v>17</v>
      </c>
      <c r="E3111" s="292">
        <f>E3107*10%</f>
        <v>8.5</v>
      </c>
      <c r="F3111" s="657"/>
      <c r="G3111" s="313">
        <f>E3111*F3111</f>
        <v>0</v>
      </c>
      <c r="H3111" s="599"/>
    </row>
    <row r="3112" spans="2:8">
      <c r="B3112" s="103"/>
      <c r="C3112" s="62"/>
      <c r="D3112" s="297"/>
      <c r="E3112" s="292"/>
      <c r="F3112" s="657"/>
      <c r="G3112" s="313"/>
      <c r="H3112" s="599"/>
    </row>
    <row r="3113" spans="2:8">
      <c r="B3113" s="103">
        <v>28</v>
      </c>
      <c r="C3113" s="62" t="s">
        <v>820</v>
      </c>
      <c r="D3113" s="297" t="s">
        <v>17</v>
      </c>
      <c r="E3113" s="292">
        <v>5</v>
      </c>
      <c r="F3113" s="657"/>
      <c r="G3113" s="313">
        <f>E3113*F3113</f>
        <v>0</v>
      </c>
      <c r="H3113" s="599"/>
    </row>
    <row r="3114" spans="2:8">
      <c r="B3114" s="103"/>
      <c r="C3114" s="62"/>
      <c r="D3114" s="297"/>
      <c r="E3114" s="292"/>
      <c r="F3114" s="657"/>
      <c r="G3114" s="313"/>
      <c r="H3114" s="599"/>
    </row>
    <row r="3115" spans="2:8" s="285" customFormat="1">
      <c r="B3115" s="57"/>
      <c r="C3115" s="63" t="s">
        <v>143</v>
      </c>
      <c r="D3115" s="244" t="s">
        <v>11</v>
      </c>
      <c r="E3115" s="59"/>
      <c r="F3115" s="658"/>
      <c r="G3115" s="61"/>
      <c r="H3115" s="598"/>
    </row>
    <row r="3116" spans="2:8">
      <c r="B3116" s="103"/>
      <c r="C3116" s="62"/>
      <c r="D3116" s="297"/>
      <c r="E3116" s="292"/>
      <c r="F3116" s="657"/>
      <c r="G3116" s="313"/>
      <c r="H3116" s="599"/>
    </row>
    <row r="3117" spans="2:8">
      <c r="B3117" s="103">
        <v>29</v>
      </c>
      <c r="C3117" s="62" t="s">
        <v>1413</v>
      </c>
      <c r="D3117" s="297" t="s">
        <v>17</v>
      </c>
      <c r="E3117" s="292">
        <f>+E3107*0.5</f>
        <v>42.5</v>
      </c>
      <c r="F3117" s="657"/>
      <c r="G3117" s="313">
        <f>E3117*F3117</f>
        <v>0</v>
      </c>
      <c r="H3117" s="599"/>
    </row>
    <row r="3118" spans="2:8">
      <c r="B3118" s="103"/>
      <c r="C3118" s="62" t="s">
        <v>1412</v>
      </c>
      <c r="D3118" s="297"/>
      <c r="E3118" s="292"/>
      <c r="F3118" s="657"/>
      <c r="G3118" s="313"/>
      <c r="H3118" s="599"/>
    </row>
    <row r="3119" spans="2:8">
      <c r="B3119" s="103"/>
      <c r="C3119" s="62"/>
      <c r="D3119" s="297"/>
      <c r="E3119" s="292"/>
      <c r="F3119" s="657"/>
      <c r="G3119" s="313"/>
      <c r="H3119" s="599"/>
    </row>
    <row r="3120" spans="2:8" s="285" customFormat="1">
      <c r="B3120" s="57" t="s">
        <v>138</v>
      </c>
      <c r="C3120" s="63" t="s">
        <v>1266</v>
      </c>
      <c r="D3120" s="244" t="s">
        <v>11</v>
      </c>
      <c r="E3120" s="59"/>
      <c r="F3120" s="658"/>
      <c r="G3120" s="61"/>
      <c r="H3120" s="598"/>
    </row>
    <row r="3121" spans="2:8">
      <c r="B3121" s="103"/>
      <c r="C3121" s="62"/>
      <c r="D3121" s="297"/>
      <c r="E3121" s="292"/>
      <c r="F3121" s="657"/>
      <c r="G3121" s="313"/>
      <c r="H3121" s="599"/>
    </row>
    <row r="3122" spans="2:8">
      <c r="B3122" s="103">
        <v>30</v>
      </c>
      <c r="C3122" s="62" t="s">
        <v>19</v>
      </c>
      <c r="D3122" s="297" t="s">
        <v>15</v>
      </c>
      <c r="E3122" s="292">
        <v>170</v>
      </c>
      <c r="F3122" s="657"/>
      <c r="G3122" s="313">
        <f>E3122*F3122</f>
        <v>0</v>
      </c>
      <c r="H3122" s="599"/>
    </row>
    <row r="3123" spans="2:8">
      <c r="B3123" s="103"/>
      <c r="C3123" s="62"/>
      <c r="D3123" s="297"/>
      <c r="E3123" s="292"/>
      <c r="F3123" s="657"/>
      <c r="G3123" s="313"/>
      <c r="H3123" s="599"/>
    </row>
    <row r="3124" spans="2:8" s="285" customFormat="1">
      <c r="B3124" s="57"/>
      <c r="C3124" s="63" t="s">
        <v>145</v>
      </c>
      <c r="D3124" s="244" t="s">
        <v>11</v>
      </c>
      <c r="E3124" s="59"/>
      <c r="F3124" s="658"/>
      <c r="G3124" s="61"/>
      <c r="H3124" s="598"/>
    </row>
    <row r="3125" spans="2:8">
      <c r="B3125" s="103"/>
      <c r="C3125" s="62"/>
      <c r="D3125" s="297"/>
      <c r="E3125" s="292"/>
      <c r="F3125" s="657"/>
      <c r="G3125" s="313"/>
      <c r="H3125" s="599"/>
    </row>
    <row r="3126" spans="2:8">
      <c r="B3126" s="103">
        <v>31</v>
      </c>
      <c r="C3126" s="62" t="s">
        <v>1267</v>
      </c>
      <c r="D3126" s="297" t="s">
        <v>9</v>
      </c>
      <c r="E3126" s="292">
        <v>1</v>
      </c>
      <c r="F3126" s="657"/>
      <c r="G3126" s="313">
        <f>E3126*F3126</f>
        <v>0</v>
      </c>
      <c r="H3126" s="599"/>
    </row>
    <row r="3127" spans="2:8">
      <c r="B3127" s="103"/>
      <c r="C3127" s="62" t="s">
        <v>1268</v>
      </c>
      <c r="D3127" s="297"/>
      <c r="E3127" s="292"/>
      <c r="F3127" s="657"/>
      <c r="G3127" s="313"/>
      <c r="H3127" s="599"/>
    </row>
    <row r="3128" spans="2:8">
      <c r="B3128" s="103"/>
      <c r="C3128" s="62"/>
      <c r="D3128" s="297"/>
      <c r="E3128" s="292"/>
      <c r="F3128" s="657"/>
      <c r="G3128" s="313"/>
      <c r="H3128" s="599"/>
    </row>
    <row r="3129" spans="2:8" s="285" customFormat="1">
      <c r="B3129" s="57"/>
      <c r="C3129" s="63" t="s">
        <v>1269</v>
      </c>
      <c r="D3129" s="244" t="s">
        <v>11</v>
      </c>
      <c r="E3129" s="59"/>
      <c r="F3129" s="658"/>
      <c r="G3129" s="61"/>
      <c r="H3129" s="598"/>
    </row>
    <row r="3130" spans="2:8" s="285" customFormat="1">
      <c r="B3130" s="57"/>
      <c r="C3130" s="63" t="s">
        <v>1270</v>
      </c>
      <c r="D3130" s="244"/>
      <c r="E3130" s="59"/>
      <c r="F3130" s="658"/>
      <c r="G3130" s="61"/>
      <c r="H3130" s="598"/>
    </row>
    <row r="3131" spans="2:8" s="285" customFormat="1">
      <c r="B3131" s="57"/>
      <c r="C3131" s="63" t="s">
        <v>1271</v>
      </c>
      <c r="D3131" s="244"/>
      <c r="E3131" s="59"/>
      <c r="F3131" s="658"/>
      <c r="G3131" s="61"/>
      <c r="H3131" s="598"/>
    </row>
    <row r="3132" spans="2:8">
      <c r="B3132" s="103"/>
      <c r="C3132" s="62"/>
      <c r="D3132" s="297"/>
      <c r="E3132" s="292"/>
      <c r="F3132" s="657"/>
      <c r="G3132" s="313"/>
      <c r="H3132" s="599"/>
    </row>
    <row r="3133" spans="2:8">
      <c r="B3133" s="103">
        <v>32</v>
      </c>
      <c r="C3133" s="62" t="s">
        <v>1272</v>
      </c>
      <c r="D3133" s="297" t="s">
        <v>17</v>
      </c>
      <c r="E3133" s="292">
        <v>30</v>
      </c>
      <c r="F3133" s="657"/>
      <c r="G3133" s="313">
        <f>E3133*F3133</f>
        <v>0</v>
      </c>
      <c r="H3133" s="599"/>
    </row>
    <row r="3134" spans="2:8">
      <c r="B3134" s="103"/>
      <c r="C3134" s="62"/>
      <c r="D3134" s="297"/>
      <c r="E3134" s="292"/>
      <c r="F3134" s="657"/>
      <c r="G3134" s="313"/>
      <c r="H3134" s="599"/>
    </row>
    <row r="3135" spans="2:8" s="285" customFormat="1">
      <c r="B3135" s="57"/>
      <c r="C3135" s="63" t="s">
        <v>1045</v>
      </c>
      <c r="D3135" s="244" t="s">
        <v>11</v>
      </c>
      <c r="E3135" s="59"/>
      <c r="F3135" s="658"/>
      <c r="G3135" s="61"/>
      <c r="H3135" s="598"/>
    </row>
    <row r="3136" spans="2:8">
      <c r="B3136" s="103"/>
      <c r="C3136" s="62"/>
      <c r="D3136" s="297"/>
      <c r="E3136" s="292"/>
      <c r="F3136" s="657"/>
      <c r="G3136" s="313"/>
      <c r="H3136" s="599"/>
    </row>
    <row r="3137" spans="2:8">
      <c r="B3137" s="103">
        <v>33</v>
      </c>
      <c r="C3137" s="62" t="s">
        <v>1273</v>
      </c>
      <c r="D3137" s="297" t="s">
        <v>15</v>
      </c>
      <c r="E3137" s="292">
        <v>255</v>
      </c>
      <c r="F3137" s="657"/>
      <c r="G3137" s="313">
        <f>E3137*F3137</f>
        <v>0</v>
      </c>
      <c r="H3137" s="599"/>
    </row>
    <row r="3138" spans="2:8">
      <c r="B3138" s="103"/>
      <c r="C3138" s="796"/>
      <c r="D3138" s="297"/>
      <c r="E3138" s="292"/>
      <c r="F3138" s="657"/>
      <c r="G3138" s="313"/>
      <c r="H3138" s="599"/>
    </row>
    <row r="3139" spans="2:8" s="285" customFormat="1">
      <c r="B3139" s="57"/>
      <c r="C3139" s="795" t="s">
        <v>1278</v>
      </c>
      <c r="D3139" s="319" t="s">
        <v>5</v>
      </c>
      <c r="E3139" s="59"/>
      <c r="F3139" s="658"/>
      <c r="G3139" s="61"/>
      <c r="H3139" s="643"/>
    </row>
    <row r="3140" spans="2:8" s="285" customFormat="1">
      <c r="B3140" s="57"/>
      <c r="C3140" s="795"/>
      <c r="D3140" s="319"/>
      <c r="E3140" s="59"/>
      <c r="F3140" s="658"/>
      <c r="G3140" s="61"/>
      <c r="H3140" s="643"/>
    </row>
    <row r="3141" spans="2:8" s="285" customFormat="1">
      <c r="B3141" s="57"/>
      <c r="C3141" s="795" t="s">
        <v>1279</v>
      </c>
      <c r="D3141" s="319" t="s">
        <v>11</v>
      </c>
      <c r="E3141" s="59"/>
      <c r="F3141" s="658"/>
      <c r="G3141" s="61"/>
      <c r="H3141" s="643"/>
    </row>
    <row r="3142" spans="2:8" s="285" customFormat="1">
      <c r="B3142" s="57"/>
      <c r="C3142" s="795" t="s">
        <v>1280</v>
      </c>
      <c r="D3142" s="319"/>
      <c r="E3142" s="59"/>
      <c r="F3142" s="658"/>
      <c r="G3142" s="61"/>
      <c r="H3142" s="643"/>
    </row>
    <row r="3143" spans="2:8" s="285" customFormat="1">
      <c r="B3143" s="57"/>
      <c r="C3143" s="795" t="s">
        <v>1281</v>
      </c>
      <c r="D3143" s="319"/>
      <c r="E3143" s="59"/>
      <c r="F3143" s="658"/>
      <c r="G3143" s="61"/>
      <c r="H3143" s="643"/>
    </row>
    <row r="3144" spans="2:8">
      <c r="B3144" s="103"/>
      <c r="C3144" s="318"/>
      <c r="D3144" s="321"/>
      <c r="E3144" s="292"/>
      <c r="F3144" s="657"/>
      <c r="G3144" s="313"/>
      <c r="H3144" s="644"/>
    </row>
    <row r="3145" spans="2:8">
      <c r="B3145" s="103">
        <v>34</v>
      </c>
      <c r="C3145" s="318" t="s">
        <v>1631</v>
      </c>
      <c r="D3145" s="321" t="s">
        <v>22</v>
      </c>
      <c r="E3145" s="292">
        <v>1</v>
      </c>
      <c r="F3145" s="657"/>
      <c r="G3145" s="313">
        <f>E3145*F3145</f>
        <v>0</v>
      </c>
      <c r="H3145" s="644"/>
    </row>
    <row r="3146" spans="2:8">
      <c r="B3146" s="103"/>
      <c r="C3146" s="797"/>
      <c r="D3146" s="297"/>
      <c r="E3146" s="292"/>
      <c r="F3146" s="657"/>
      <c r="G3146" s="313"/>
      <c r="H3146" s="645"/>
    </row>
    <row r="3147" spans="2:8">
      <c r="B3147" s="103">
        <v>35</v>
      </c>
      <c r="C3147" s="796" t="s">
        <v>1286</v>
      </c>
      <c r="D3147" s="297" t="s">
        <v>22</v>
      </c>
      <c r="E3147" s="292">
        <v>1</v>
      </c>
      <c r="F3147" s="657"/>
      <c r="G3147" s="313">
        <f>E3147*F3147</f>
        <v>0</v>
      </c>
      <c r="H3147" s="645"/>
    </row>
    <row r="3148" spans="2:8">
      <c r="B3148" s="103"/>
      <c r="C3148" s="796"/>
      <c r="D3148" s="297"/>
      <c r="E3148" s="292"/>
      <c r="F3148" s="657"/>
      <c r="G3148" s="313"/>
      <c r="H3148" s="599"/>
    </row>
    <row r="3149" spans="2:8">
      <c r="B3149" s="103"/>
      <c r="C3149" s="798" t="s">
        <v>1532</v>
      </c>
      <c r="D3149" s="244" t="s">
        <v>5</v>
      </c>
      <c r="E3149" s="59"/>
      <c r="F3149" s="658"/>
      <c r="G3149" s="61"/>
      <c r="H3149" s="598"/>
    </row>
    <row r="3150" spans="2:8">
      <c r="B3150" s="103"/>
      <c r="C3150" s="796"/>
      <c r="D3150" s="297"/>
      <c r="E3150" s="292"/>
      <c r="F3150" s="657"/>
      <c r="G3150" s="313"/>
      <c r="H3150" s="599"/>
    </row>
    <row r="3151" spans="2:8" s="285" customFormat="1" ht="46.8">
      <c r="B3151" s="57"/>
      <c r="C3151" s="798" t="s">
        <v>1633</v>
      </c>
      <c r="D3151" s="244" t="s">
        <v>11</v>
      </c>
      <c r="E3151" s="59"/>
      <c r="F3151" s="658"/>
      <c r="G3151" s="61"/>
      <c r="H3151" s="598"/>
    </row>
    <row r="3152" spans="2:8">
      <c r="B3152" s="103"/>
      <c r="C3152" s="796"/>
      <c r="D3152" s="297"/>
      <c r="E3152" s="292"/>
      <c r="F3152" s="657"/>
      <c r="G3152" s="313"/>
      <c r="H3152" s="599"/>
    </row>
    <row r="3153" spans="2:8" ht="46.8">
      <c r="B3153" s="103">
        <v>36</v>
      </c>
      <c r="C3153" s="796" t="s">
        <v>1634</v>
      </c>
      <c r="D3153" s="297" t="s">
        <v>32</v>
      </c>
      <c r="E3153" s="292">
        <v>85</v>
      </c>
      <c r="F3153" s="657"/>
      <c r="G3153" s="313">
        <f>E3153*F3153</f>
        <v>0</v>
      </c>
      <c r="H3153" s="599"/>
    </row>
    <row r="3154" spans="2:8">
      <c r="B3154" s="103"/>
      <c r="C3154" s="796"/>
      <c r="D3154" s="297"/>
      <c r="E3154" s="292"/>
      <c r="F3154" s="657"/>
      <c r="G3154" s="313"/>
      <c r="H3154" s="599"/>
    </row>
    <row r="3155" spans="2:8">
      <c r="B3155" s="103"/>
      <c r="C3155" s="799" t="s">
        <v>1289</v>
      </c>
      <c r="D3155" s="226" t="s">
        <v>11</v>
      </c>
      <c r="E3155" s="227"/>
      <c r="F3155" s="659"/>
      <c r="G3155" s="313"/>
      <c r="H3155" s="599"/>
    </row>
    <row r="3156" spans="2:8">
      <c r="B3156" s="103"/>
      <c r="C3156" s="739"/>
      <c r="D3156" s="231"/>
      <c r="E3156" s="232"/>
      <c r="F3156" s="660"/>
      <c r="G3156" s="313"/>
      <c r="H3156" s="599"/>
    </row>
    <row r="3157" spans="2:8">
      <c r="B3157" s="103">
        <v>37</v>
      </c>
      <c r="C3157" s="739" t="s">
        <v>1290</v>
      </c>
      <c r="D3157" s="231" t="s">
        <v>17</v>
      </c>
      <c r="E3157" s="234">
        <v>30</v>
      </c>
      <c r="F3157" s="660"/>
      <c r="G3157" s="313">
        <f>E3157*F3157</f>
        <v>0</v>
      </c>
      <c r="H3157" s="599"/>
    </row>
    <row r="3158" spans="2:8">
      <c r="B3158" s="103"/>
      <c r="C3158" s="739"/>
      <c r="D3158" s="231"/>
      <c r="E3158" s="234"/>
      <c r="F3158" s="660"/>
      <c r="G3158" s="313"/>
      <c r="H3158" s="599"/>
    </row>
    <row r="3159" spans="2:8">
      <c r="B3159" s="103">
        <v>38</v>
      </c>
      <c r="C3159" s="739" t="s">
        <v>1291</v>
      </c>
      <c r="D3159" s="231" t="s">
        <v>17</v>
      </c>
      <c r="E3159" s="234">
        <v>70</v>
      </c>
      <c r="F3159" s="660"/>
      <c r="G3159" s="313">
        <f>E3159*F3159</f>
        <v>0</v>
      </c>
      <c r="H3159" s="599"/>
    </row>
    <row r="3160" spans="2:8">
      <c r="B3160" s="103"/>
      <c r="C3160" s="739"/>
      <c r="D3160" s="231"/>
      <c r="E3160" s="234"/>
      <c r="F3160" s="660"/>
      <c r="G3160" s="313"/>
      <c r="H3160" s="599"/>
    </row>
    <row r="3161" spans="2:8">
      <c r="B3161" s="103">
        <v>39</v>
      </c>
      <c r="C3161" s="739" t="s">
        <v>1292</v>
      </c>
      <c r="D3161" s="231" t="s">
        <v>17</v>
      </c>
      <c r="E3161" s="234">
        <v>30</v>
      </c>
      <c r="F3161" s="660"/>
      <c r="G3161" s="313">
        <f>E3161*F3161</f>
        <v>0</v>
      </c>
      <c r="H3161" s="599"/>
    </row>
    <row r="3162" spans="2:8">
      <c r="B3162" s="103"/>
      <c r="C3162" s="796"/>
      <c r="D3162" s="297"/>
      <c r="E3162" s="292"/>
      <c r="F3162" s="657"/>
      <c r="G3162" s="313"/>
      <c r="H3162" s="599"/>
    </row>
    <row r="3163" spans="2:8" s="285" customFormat="1">
      <c r="B3163" s="57"/>
      <c r="C3163" s="798" t="s">
        <v>1537</v>
      </c>
      <c r="D3163" s="244" t="s">
        <v>11</v>
      </c>
      <c r="E3163" s="59"/>
      <c r="F3163" s="658"/>
      <c r="G3163" s="61"/>
      <c r="H3163" s="598"/>
    </row>
    <row r="3164" spans="2:8">
      <c r="B3164" s="103"/>
      <c r="C3164" s="796"/>
      <c r="D3164" s="297"/>
      <c r="E3164" s="292"/>
      <c r="F3164" s="657"/>
      <c r="G3164" s="313"/>
      <c r="H3164" s="599"/>
    </row>
    <row r="3165" spans="2:8">
      <c r="B3165" s="103">
        <v>40</v>
      </c>
      <c r="C3165" s="796" t="s">
        <v>1311</v>
      </c>
      <c r="D3165" s="297" t="s">
        <v>22</v>
      </c>
      <c r="E3165" s="292">
        <v>2</v>
      </c>
      <c r="F3165" s="657"/>
      <c r="G3165" s="313">
        <f>E3165*F3165</f>
        <v>0</v>
      </c>
      <c r="H3165" s="599"/>
    </row>
    <row r="3166" spans="2:8">
      <c r="B3166" s="103"/>
      <c r="C3166" s="796"/>
      <c r="D3166" s="297"/>
      <c r="E3166" s="292"/>
      <c r="F3166" s="657"/>
      <c r="G3166" s="313"/>
      <c r="H3166" s="599"/>
    </row>
    <row r="3167" spans="2:8">
      <c r="B3167" s="103">
        <v>41</v>
      </c>
      <c r="C3167" s="796" t="s">
        <v>1312</v>
      </c>
      <c r="D3167" s="297" t="s">
        <v>22</v>
      </c>
      <c r="E3167" s="292">
        <v>21</v>
      </c>
      <c r="F3167" s="657"/>
      <c r="G3167" s="313">
        <f>E3167*F3167</f>
        <v>0</v>
      </c>
      <c r="H3167" s="599"/>
    </row>
    <row r="3168" spans="2:8">
      <c r="B3168" s="103"/>
      <c r="C3168" s="796"/>
      <c r="D3168" s="297"/>
      <c r="E3168" s="292"/>
      <c r="F3168" s="657"/>
      <c r="G3168" s="313"/>
      <c r="H3168" s="599"/>
    </row>
    <row r="3169" spans="2:8">
      <c r="B3169" s="103">
        <v>42</v>
      </c>
      <c r="C3169" s="796" t="s">
        <v>1313</v>
      </c>
      <c r="D3169" s="297" t="s">
        <v>22</v>
      </c>
      <c r="E3169" s="292">
        <v>5</v>
      </c>
      <c r="F3169" s="657"/>
      <c r="G3169" s="313">
        <f>E3169*F3169</f>
        <v>0</v>
      </c>
      <c r="H3169" s="599"/>
    </row>
    <row r="3170" spans="2:8">
      <c r="B3170" s="103"/>
      <c r="C3170" s="796"/>
      <c r="D3170" s="297"/>
      <c r="E3170" s="292"/>
      <c r="F3170" s="657"/>
      <c r="G3170" s="313"/>
      <c r="H3170" s="599"/>
    </row>
    <row r="3171" spans="2:8">
      <c r="B3171" s="103">
        <v>43</v>
      </c>
      <c r="C3171" s="796" t="s">
        <v>1314</v>
      </c>
      <c r="D3171" s="297" t="s">
        <v>22</v>
      </c>
      <c r="E3171" s="292">
        <v>4</v>
      </c>
      <c r="F3171" s="657"/>
      <c r="G3171" s="313">
        <f>E3171*F3171</f>
        <v>0</v>
      </c>
      <c r="H3171" s="599"/>
    </row>
    <row r="3172" spans="2:8">
      <c r="B3172" s="103"/>
      <c r="C3172" s="796"/>
      <c r="D3172" s="297"/>
      <c r="E3172" s="292"/>
      <c r="F3172" s="657"/>
      <c r="G3172" s="313"/>
      <c r="H3172" s="599"/>
    </row>
    <row r="3173" spans="2:8">
      <c r="B3173" s="103">
        <v>44</v>
      </c>
      <c r="C3173" s="800" t="s">
        <v>1293</v>
      </c>
      <c r="D3173" s="297" t="s">
        <v>22</v>
      </c>
      <c r="E3173" s="292">
        <v>46</v>
      </c>
      <c r="F3173" s="657"/>
      <c r="G3173" s="313">
        <f>E3173*F3173</f>
        <v>0</v>
      </c>
      <c r="H3173" s="599"/>
    </row>
    <row r="3174" spans="2:8">
      <c r="B3174" s="103"/>
      <c r="C3174" s="796"/>
      <c r="D3174" s="297"/>
      <c r="E3174" s="292"/>
      <c r="F3174" s="657"/>
      <c r="G3174" s="313"/>
      <c r="H3174" s="599"/>
    </row>
    <row r="3175" spans="2:8">
      <c r="B3175" s="103"/>
      <c r="C3175" s="798" t="s">
        <v>1294</v>
      </c>
      <c r="D3175" s="244" t="s">
        <v>5</v>
      </c>
      <c r="E3175" s="59"/>
      <c r="F3175" s="658"/>
      <c r="G3175" s="61"/>
      <c r="H3175" s="598"/>
    </row>
    <row r="3176" spans="2:8">
      <c r="B3176" s="103"/>
      <c r="C3176" s="796"/>
      <c r="D3176" s="297"/>
      <c r="E3176" s="292"/>
      <c r="F3176" s="657"/>
      <c r="G3176" s="313"/>
      <c r="H3176" s="599"/>
    </row>
    <row r="3177" spans="2:8" s="285" customFormat="1">
      <c r="B3177" s="57"/>
      <c r="C3177" s="798" t="s">
        <v>1533</v>
      </c>
      <c r="D3177" s="244" t="s">
        <v>11</v>
      </c>
      <c r="E3177" s="59"/>
      <c r="F3177" s="658"/>
      <c r="G3177" s="61"/>
      <c r="H3177" s="598"/>
    </row>
    <row r="3178" spans="2:8" s="285" customFormat="1">
      <c r="B3178" s="57"/>
      <c r="C3178" s="798" t="s">
        <v>1534</v>
      </c>
      <c r="D3178" s="244"/>
      <c r="E3178" s="59"/>
      <c r="F3178" s="658"/>
      <c r="G3178" s="61"/>
      <c r="H3178" s="598"/>
    </row>
    <row r="3179" spans="2:8" s="285" customFormat="1" ht="22.5" customHeight="1">
      <c r="B3179" s="57"/>
      <c r="C3179" s="798" t="s">
        <v>1535</v>
      </c>
      <c r="D3179" s="244"/>
      <c r="E3179" s="59"/>
      <c r="F3179" s="658"/>
      <c r="G3179" s="61"/>
      <c r="H3179" s="598"/>
    </row>
    <row r="3180" spans="2:8">
      <c r="B3180" s="103"/>
      <c r="C3180" s="796"/>
      <c r="D3180" s="297"/>
      <c r="E3180" s="292"/>
      <c r="F3180" s="657"/>
      <c r="G3180" s="313"/>
      <c r="H3180" s="599"/>
    </row>
    <row r="3181" spans="2:8">
      <c r="B3181" s="103">
        <v>45</v>
      </c>
      <c r="C3181" s="796" t="s">
        <v>1310</v>
      </c>
      <c r="D3181" s="297" t="s">
        <v>22</v>
      </c>
      <c r="E3181" s="292">
        <v>2</v>
      </c>
      <c r="F3181" s="657"/>
      <c r="G3181" s="313">
        <f>E3181*F3181</f>
        <v>0</v>
      </c>
      <c r="H3181" s="599"/>
    </row>
    <row r="3182" spans="2:8">
      <c r="B3182" s="103"/>
      <c r="C3182" s="796"/>
      <c r="D3182" s="297"/>
      <c r="E3182" s="292"/>
      <c r="F3182" s="657"/>
      <c r="G3182" s="313"/>
      <c r="H3182" s="599"/>
    </row>
    <row r="3183" spans="2:8" s="285" customFormat="1">
      <c r="B3183" s="57"/>
      <c r="C3183" s="795" t="s">
        <v>1295</v>
      </c>
      <c r="D3183" s="319" t="s">
        <v>11</v>
      </c>
      <c r="E3183" s="59"/>
      <c r="F3183" s="658"/>
      <c r="G3183" s="61"/>
      <c r="H3183" s="642"/>
    </row>
    <row r="3184" spans="2:8">
      <c r="B3184" s="103"/>
      <c r="C3184" s="318"/>
      <c r="D3184" s="321"/>
      <c r="E3184" s="292"/>
      <c r="F3184" s="657"/>
      <c r="G3184" s="313"/>
      <c r="H3184" s="604"/>
    </row>
    <row r="3185" spans="2:8" ht="70.2">
      <c r="B3185" s="103">
        <v>46</v>
      </c>
      <c r="C3185" s="318" t="s">
        <v>1536</v>
      </c>
      <c r="D3185" s="321" t="s">
        <v>9</v>
      </c>
      <c r="E3185" s="292">
        <v>1</v>
      </c>
      <c r="F3185" s="657"/>
      <c r="G3185" s="313">
        <f>F3185*E3185</f>
        <v>0</v>
      </c>
      <c r="H3185" s="604"/>
    </row>
    <row r="3186" spans="2:8">
      <c r="B3186" s="103"/>
      <c r="C3186" s="318"/>
      <c r="D3186" s="321"/>
      <c r="E3186" s="292"/>
      <c r="F3186" s="657"/>
      <c r="G3186" s="313"/>
      <c r="H3186" s="604"/>
    </row>
    <row r="3187" spans="2:8">
      <c r="B3187" s="103"/>
      <c r="C3187" s="63" t="s">
        <v>1296</v>
      </c>
      <c r="D3187" s="91"/>
      <c r="E3187" s="292"/>
      <c r="F3187" s="314"/>
      <c r="G3187" s="315"/>
      <c r="H3187" s="604"/>
    </row>
    <row r="3188" spans="2:8">
      <c r="B3188" s="103"/>
      <c r="C3188" s="62"/>
      <c r="D3188" s="91"/>
      <c r="E3188" s="292"/>
      <c r="F3188" s="314"/>
      <c r="G3188" s="315"/>
      <c r="H3188" s="604"/>
    </row>
    <row r="3189" spans="2:8">
      <c r="B3189" s="103"/>
      <c r="C3189" s="63" t="s">
        <v>814</v>
      </c>
      <c r="D3189" s="58" t="s">
        <v>5</v>
      </c>
      <c r="E3189" s="292"/>
      <c r="F3189" s="328"/>
      <c r="G3189" s="329"/>
      <c r="H3189" s="604"/>
    </row>
    <row r="3190" spans="2:8">
      <c r="B3190" s="103"/>
      <c r="C3190" s="62"/>
      <c r="D3190" s="91"/>
      <c r="E3190" s="292"/>
      <c r="F3190" s="328"/>
      <c r="G3190" s="329"/>
      <c r="H3190" s="604"/>
    </row>
    <row r="3191" spans="2:8">
      <c r="B3191" s="103">
        <f>B3185+1</f>
        <v>47</v>
      </c>
      <c r="C3191" s="62" t="s">
        <v>1654</v>
      </c>
      <c r="D3191" s="91" t="s">
        <v>15</v>
      </c>
      <c r="E3191" s="292">
        <v>1000</v>
      </c>
      <c r="F3191" s="328"/>
      <c r="G3191" s="329">
        <f>E3191*F3191</f>
        <v>0</v>
      </c>
      <c r="H3191" s="604"/>
    </row>
    <row r="3192" spans="2:8">
      <c r="B3192" s="103"/>
      <c r="C3192" s="62" t="s">
        <v>1655</v>
      </c>
      <c r="D3192" s="91"/>
      <c r="E3192" s="292"/>
      <c r="F3192" s="328"/>
      <c r="G3192" s="329"/>
      <c r="H3192" s="604"/>
    </row>
    <row r="3193" spans="2:8">
      <c r="B3193" s="103"/>
      <c r="C3193" s="62" t="s">
        <v>1656</v>
      </c>
      <c r="D3193" s="91"/>
      <c r="E3193" s="292"/>
      <c r="F3193" s="328"/>
      <c r="G3193" s="329"/>
      <c r="H3193" s="604"/>
    </row>
    <row r="3194" spans="2:8">
      <c r="B3194" s="103"/>
      <c r="C3194" s="62"/>
      <c r="D3194" s="91"/>
      <c r="E3194" s="292"/>
      <c r="F3194" s="328"/>
      <c r="G3194" s="329"/>
      <c r="H3194" s="604"/>
    </row>
    <row r="3195" spans="2:8">
      <c r="B3195" s="103"/>
      <c r="C3195" s="63" t="s">
        <v>815</v>
      </c>
      <c r="D3195" s="58" t="s">
        <v>8</v>
      </c>
      <c r="E3195" s="292"/>
      <c r="F3195" s="328"/>
      <c r="G3195" s="329"/>
      <c r="H3195" s="604"/>
    </row>
    <row r="3196" spans="2:8">
      <c r="B3196" s="103"/>
      <c r="C3196" s="62"/>
      <c r="D3196" s="91"/>
      <c r="E3196" s="292"/>
      <c r="F3196" s="328"/>
      <c r="G3196" s="329"/>
      <c r="H3196" s="604"/>
    </row>
    <row r="3197" spans="2:8">
      <c r="B3197" s="103"/>
      <c r="C3197" s="63" t="s">
        <v>816</v>
      </c>
      <c r="D3197" s="58" t="s">
        <v>11</v>
      </c>
      <c r="E3197" s="292"/>
      <c r="F3197" s="328"/>
      <c r="G3197" s="329"/>
      <c r="H3197" s="604"/>
    </row>
    <row r="3198" spans="2:8">
      <c r="B3198" s="103"/>
      <c r="C3198" s="62"/>
      <c r="D3198" s="91"/>
      <c r="E3198" s="292"/>
      <c r="F3198" s="328"/>
      <c r="G3198" s="329"/>
      <c r="H3198" s="604"/>
    </row>
    <row r="3199" spans="2:8">
      <c r="B3199" s="103">
        <f>B3191+1</f>
        <v>48</v>
      </c>
      <c r="C3199" s="62" t="s">
        <v>817</v>
      </c>
      <c r="D3199" s="91" t="s">
        <v>17</v>
      </c>
      <c r="E3199" s="292">
        <v>450</v>
      </c>
      <c r="F3199" s="328"/>
      <c r="G3199" s="329">
        <f>E3199*F3199</f>
        <v>0</v>
      </c>
      <c r="H3199" s="604"/>
    </row>
    <row r="3200" spans="2:8">
      <c r="B3200" s="103"/>
      <c r="C3200" s="62"/>
      <c r="D3200" s="91"/>
      <c r="E3200" s="292"/>
      <c r="F3200" s="328"/>
      <c r="G3200" s="329"/>
      <c r="H3200" s="604"/>
    </row>
    <row r="3201" spans="2:8">
      <c r="B3201" s="103"/>
      <c r="C3201" s="63" t="s">
        <v>818</v>
      </c>
      <c r="D3201" s="58" t="s">
        <v>11</v>
      </c>
      <c r="E3201" s="292"/>
      <c r="F3201" s="328"/>
      <c r="G3201" s="329"/>
      <c r="H3201" s="604"/>
    </row>
    <row r="3202" spans="2:8">
      <c r="B3202" s="103"/>
      <c r="C3202" s="62"/>
      <c r="D3202" s="91"/>
      <c r="E3202" s="292"/>
      <c r="F3202" s="328"/>
      <c r="G3202" s="329"/>
      <c r="H3202" s="604"/>
    </row>
    <row r="3203" spans="2:8">
      <c r="B3203" s="103">
        <f>B3199+1</f>
        <v>49</v>
      </c>
      <c r="C3203" s="62" t="s">
        <v>819</v>
      </c>
      <c r="D3203" s="91" t="s">
        <v>17</v>
      </c>
      <c r="E3203" s="292">
        <f>E3199*10%</f>
        <v>45</v>
      </c>
      <c r="F3203" s="328"/>
      <c r="G3203" s="329">
        <f>E3203*F3203</f>
        <v>0</v>
      </c>
      <c r="H3203" s="604"/>
    </row>
    <row r="3204" spans="2:8">
      <c r="B3204" s="103"/>
      <c r="C3204" s="62"/>
      <c r="D3204" s="91"/>
      <c r="E3204" s="292"/>
      <c r="F3204" s="328"/>
      <c r="G3204" s="329"/>
      <c r="H3204" s="604"/>
    </row>
    <row r="3205" spans="2:8">
      <c r="B3205" s="103">
        <f>B3203+1</f>
        <v>50</v>
      </c>
      <c r="C3205" s="62" t="s">
        <v>820</v>
      </c>
      <c r="D3205" s="91" t="s">
        <v>17</v>
      </c>
      <c r="E3205" s="292">
        <f>E3203/2</f>
        <v>22.5</v>
      </c>
      <c r="F3205" s="328"/>
      <c r="G3205" s="329">
        <f>E3205*F3205</f>
        <v>0</v>
      </c>
      <c r="H3205" s="604"/>
    </row>
    <row r="3206" spans="2:8">
      <c r="B3206" s="103"/>
      <c r="C3206" s="62"/>
      <c r="D3206" s="91"/>
      <c r="E3206" s="292"/>
      <c r="F3206" s="328"/>
      <c r="G3206" s="329"/>
      <c r="H3206" s="604"/>
    </row>
    <row r="3207" spans="2:8">
      <c r="B3207" s="103"/>
      <c r="C3207" s="63" t="s">
        <v>143</v>
      </c>
      <c r="D3207" s="58" t="s">
        <v>11</v>
      </c>
      <c r="E3207" s="292"/>
      <c r="F3207" s="328"/>
      <c r="G3207" s="329"/>
      <c r="H3207" s="604"/>
    </row>
    <row r="3208" spans="2:8">
      <c r="B3208" s="103"/>
      <c r="C3208" s="62"/>
      <c r="D3208" s="91"/>
      <c r="E3208" s="292"/>
      <c r="F3208" s="328"/>
      <c r="G3208" s="329"/>
      <c r="H3208" s="604"/>
    </row>
    <row r="3209" spans="2:8">
      <c r="B3209" s="103">
        <f>B3205+1</f>
        <v>51</v>
      </c>
      <c r="C3209" s="62" t="s">
        <v>1657</v>
      </c>
      <c r="D3209" s="91" t="s">
        <v>17</v>
      </c>
      <c r="E3209" s="292">
        <f>SUM(E3198:E3206)</f>
        <v>517.5</v>
      </c>
      <c r="F3209" s="328"/>
      <c r="G3209" s="329">
        <f>E3209*F3209</f>
        <v>0</v>
      </c>
      <c r="H3209" s="604"/>
    </row>
    <row r="3210" spans="2:8">
      <c r="B3210" s="103"/>
      <c r="C3210" s="62" t="s">
        <v>1658</v>
      </c>
      <c r="D3210" s="91"/>
      <c r="E3210" s="292"/>
      <c r="F3210" s="328"/>
      <c r="G3210" s="329"/>
      <c r="H3210" s="604"/>
    </row>
    <row r="3211" spans="2:8">
      <c r="B3211" s="103"/>
      <c r="C3211" s="62"/>
      <c r="D3211" s="91"/>
      <c r="E3211" s="292"/>
      <c r="F3211" s="328"/>
      <c r="G3211" s="329"/>
      <c r="H3211" s="604"/>
    </row>
    <row r="3212" spans="2:8">
      <c r="B3212" s="103"/>
      <c r="C3212" s="63" t="s">
        <v>145</v>
      </c>
      <c r="D3212" s="58" t="s">
        <v>11</v>
      </c>
      <c r="E3212" s="292"/>
      <c r="F3212" s="328"/>
      <c r="G3212" s="329"/>
      <c r="H3212" s="604"/>
    </row>
    <row r="3213" spans="2:8">
      <c r="B3213" s="103"/>
      <c r="C3213" s="62"/>
      <c r="D3213" s="91"/>
      <c r="E3213" s="292"/>
      <c r="F3213" s="328"/>
      <c r="G3213" s="329"/>
      <c r="H3213" s="604"/>
    </row>
    <row r="3214" spans="2:8">
      <c r="B3214" s="103">
        <f>B3209+1</f>
        <v>52</v>
      </c>
      <c r="C3214" s="801" t="s">
        <v>1659</v>
      </c>
      <c r="D3214" s="91" t="s">
        <v>9</v>
      </c>
      <c r="E3214" s="292">
        <v>1.1000000000000001</v>
      </c>
      <c r="F3214" s="328"/>
      <c r="G3214" s="329">
        <f>E3214*F3214</f>
        <v>0</v>
      </c>
      <c r="H3214" s="604"/>
    </row>
    <row r="3215" spans="2:8">
      <c r="B3215" s="103"/>
      <c r="C3215" s="801" t="s">
        <v>1660</v>
      </c>
      <c r="D3215" s="91"/>
      <c r="E3215" s="292"/>
      <c r="F3215" s="328"/>
      <c r="G3215" s="329"/>
      <c r="H3215" s="604"/>
    </row>
    <row r="3216" spans="2:8">
      <c r="B3216" s="103"/>
      <c r="C3216" s="62"/>
      <c r="D3216" s="91"/>
      <c r="E3216" s="292"/>
      <c r="F3216" s="328"/>
      <c r="G3216" s="329"/>
      <c r="H3216" s="604"/>
    </row>
    <row r="3217" spans="2:8">
      <c r="B3217" s="103"/>
      <c r="C3217" s="63" t="s">
        <v>821</v>
      </c>
      <c r="D3217" s="58" t="s">
        <v>11</v>
      </c>
      <c r="E3217" s="292"/>
      <c r="F3217" s="328"/>
      <c r="G3217" s="329"/>
      <c r="H3217" s="604"/>
    </row>
    <row r="3218" spans="2:8">
      <c r="B3218" s="103"/>
      <c r="C3218" s="62"/>
      <c r="D3218" s="91"/>
      <c r="E3218" s="292"/>
      <c r="F3218" s="328"/>
      <c r="G3218" s="329"/>
      <c r="H3218" s="604"/>
    </row>
    <row r="3219" spans="2:8">
      <c r="B3219" s="103">
        <f>B3214+1</f>
        <v>53</v>
      </c>
      <c r="C3219" s="801" t="s">
        <v>1661</v>
      </c>
      <c r="D3219" s="91" t="s">
        <v>15</v>
      </c>
      <c r="E3219" s="292">
        <v>1000</v>
      </c>
      <c r="F3219" s="328"/>
      <c r="G3219" s="329">
        <f>E3219*F3219</f>
        <v>0</v>
      </c>
      <c r="H3219" s="604"/>
    </row>
    <row r="3220" spans="2:8">
      <c r="B3220" s="103"/>
      <c r="C3220" s="801" t="s">
        <v>1662</v>
      </c>
      <c r="D3220" s="91"/>
      <c r="E3220" s="292"/>
      <c r="F3220" s="328"/>
      <c r="G3220" s="329"/>
      <c r="H3220" s="604"/>
    </row>
    <row r="3221" spans="2:8">
      <c r="B3221" s="103"/>
      <c r="C3221" s="801" t="s">
        <v>1663</v>
      </c>
      <c r="D3221" s="91"/>
      <c r="E3221" s="292"/>
      <c r="F3221" s="328"/>
      <c r="G3221" s="329"/>
      <c r="H3221" s="604"/>
    </row>
    <row r="3222" spans="2:8">
      <c r="B3222" s="103"/>
      <c r="C3222" s="801" t="s">
        <v>1664</v>
      </c>
      <c r="D3222" s="91"/>
      <c r="E3222" s="292"/>
      <c r="F3222" s="328"/>
      <c r="G3222" s="329"/>
      <c r="H3222" s="604"/>
    </row>
    <row r="3223" spans="2:8">
      <c r="B3223" s="103"/>
      <c r="C3223" s="801"/>
      <c r="D3223" s="91"/>
      <c r="E3223" s="292"/>
      <c r="F3223" s="328"/>
      <c r="G3223" s="329"/>
      <c r="H3223" s="604"/>
    </row>
    <row r="3224" spans="2:8">
      <c r="B3224" s="103"/>
      <c r="C3224" s="63" t="s">
        <v>1665</v>
      </c>
      <c r="D3224" s="58" t="s">
        <v>8</v>
      </c>
      <c r="E3224" s="292"/>
      <c r="F3224" s="328"/>
      <c r="G3224" s="329"/>
      <c r="H3224" s="604"/>
    </row>
    <row r="3225" spans="2:8">
      <c r="B3225" s="103"/>
      <c r="C3225" s="62"/>
      <c r="D3225" s="91"/>
      <c r="E3225" s="292"/>
      <c r="F3225" s="328"/>
      <c r="G3225" s="329"/>
      <c r="H3225" s="604"/>
    </row>
    <row r="3226" spans="2:8">
      <c r="B3226" s="103"/>
      <c r="C3226" s="63" t="s">
        <v>1666</v>
      </c>
      <c r="D3226" s="58" t="s">
        <v>11</v>
      </c>
      <c r="E3226" s="292"/>
      <c r="F3226" s="328"/>
      <c r="G3226" s="329"/>
      <c r="H3226" s="604"/>
    </row>
    <row r="3227" spans="2:8">
      <c r="B3227" s="103"/>
      <c r="C3227" s="62"/>
      <c r="D3227" s="91"/>
      <c r="E3227" s="292"/>
      <c r="F3227" s="328"/>
      <c r="G3227" s="329"/>
      <c r="H3227" s="604"/>
    </row>
    <row r="3228" spans="2:8">
      <c r="B3228" s="103">
        <f>B3219+1</f>
        <v>54</v>
      </c>
      <c r="C3228" s="62" t="s">
        <v>835</v>
      </c>
      <c r="D3228" s="91" t="s">
        <v>15</v>
      </c>
      <c r="E3228" s="292">
        <v>1000</v>
      </c>
      <c r="F3228" s="328"/>
      <c r="G3228" s="329">
        <f>E3228*F3228</f>
        <v>0</v>
      </c>
      <c r="H3228" s="604"/>
    </row>
    <row r="3229" spans="2:8">
      <c r="B3229" s="103"/>
      <c r="C3229" s="801"/>
      <c r="D3229" s="91"/>
      <c r="E3229" s="292"/>
      <c r="F3229" s="328"/>
      <c r="G3229" s="329"/>
      <c r="H3229" s="604"/>
    </row>
    <row r="3230" spans="2:8">
      <c r="B3230" s="103"/>
      <c r="C3230" s="63" t="s">
        <v>822</v>
      </c>
      <c r="D3230" s="58" t="s">
        <v>8</v>
      </c>
      <c r="E3230" s="292"/>
      <c r="F3230" s="328"/>
      <c r="G3230" s="329"/>
      <c r="H3230" s="604"/>
    </row>
    <row r="3231" spans="2:8">
      <c r="B3231" s="103"/>
      <c r="C3231" s="62"/>
      <c r="D3231" s="91"/>
      <c r="E3231" s="292"/>
      <c r="F3231" s="328"/>
      <c r="G3231" s="329"/>
      <c r="H3231" s="604"/>
    </row>
    <row r="3232" spans="2:8" ht="46.8">
      <c r="B3232" s="103"/>
      <c r="C3232" s="802" t="s">
        <v>823</v>
      </c>
      <c r="D3232" s="91"/>
      <c r="E3232" s="292"/>
      <c r="F3232" s="328"/>
      <c r="G3232" s="329"/>
      <c r="H3232" s="604"/>
    </row>
    <row r="3233" spans="2:8">
      <c r="B3233" s="103"/>
      <c r="C3233" s="62"/>
      <c r="D3233" s="91"/>
      <c r="E3233" s="292"/>
      <c r="F3233" s="328"/>
      <c r="G3233" s="329"/>
      <c r="H3233" s="604"/>
    </row>
    <row r="3234" spans="2:8" ht="70.2">
      <c r="B3234" s="103">
        <f>B3228+1</f>
        <v>55</v>
      </c>
      <c r="C3234" s="801" t="s">
        <v>824</v>
      </c>
      <c r="D3234" s="91" t="s">
        <v>15</v>
      </c>
      <c r="E3234" s="292">
        <v>1000</v>
      </c>
      <c r="F3234" s="328"/>
      <c r="G3234" s="329">
        <f>F3234*E3234</f>
        <v>0</v>
      </c>
      <c r="H3234" s="604"/>
    </row>
    <row r="3235" spans="2:8">
      <c r="B3235" s="103"/>
      <c r="C3235" s="62"/>
      <c r="D3235" s="91"/>
      <c r="E3235" s="292"/>
      <c r="F3235" s="328"/>
      <c r="G3235" s="329"/>
      <c r="H3235" s="604"/>
    </row>
    <row r="3236" spans="2:8">
      <c r="B3236" s="103"/>
      <c r="C3236" s="713" t="s">
        <v>825</v>
      </c>
      <c r="D3236" s="91"/>
      <c r="E3236" s="292"/>
      <c r="F3236" s="328"/>
      <c r="G3236" s="329"/>
      <c r="H3236" s="604"/>
    </row>
    <row r="3237" spans="2:8">
      <c r="B3237" s="103"/>
      <c r="C3237" s="62"/>
      <c r="D3237" s="91"/>
      <c r="E3237" s="292"/>
      <c r="F3237" s="328"/>
      <c r="G3237" s="329"/>
      <c r="H3237" s="604"/>
    </row>
    <row r="3238" spans="2:8">
      <c r="B3238" s="103">
        <f>B3234+1</f>
        <v>56</v>
      </c>
      <c r="C3238" s="62" t="s">
        <v>826</v>
      </c>
      <c r="D3238" s="91" t="s">
        <v>17</v>
      </c>
      <c r="E3238" s="292">
        <v>50</v>
      </c>
      <c r="F3238" s="328"/>
      <c r="G3238" s="329">
        <f>F3238*E3238</f>
        <v>0</v>
      </c>
      <c r="H3238" s="604"/>
    </row>
    <row r="3239" spans="2:8">
      <c r="B3239" s="103"/>
      <c r="C3239" s="62"/>
      <c r="D3239" s="91"/>
      <c r="E3239" s="292"/>
      <c r="F3239" s="328"/>
      <c r="G3239" s="329"/>
      <c r="H3239" s="604"/>
    </row>
    <row r="3240" spans="2:8">
      <c r="B3240" s="103">
        <f>B3238+1</f>
        <v>57</v>
      </c>
      <c r="C3240" s="62" t="s">
        <v>827</v>
      </c>
      <c r="D3240" s="91" t="s">
        <v>17</v>
      </c>
      <c r="E3240" s="292">
        <v>450</v>
      </c>
      <c r="F3240" s="328"/>
      <c r="G3240" s="329">
        <f>F3240*E3240</f>
        <v>0</v>
      </c>
      <c r="H3240" s="604"/>
    </row>
    <row r="3241" spans="2:8">
      <c r="B3241" s="103"/>
      <c r="C3241" s="62"/>
      <c r="D3241" s="91"/>
      <c r="E3241" s="292"/>
      <c r="F3241" s="328"/>
      <c r="G3241" s="329"/>
      <c r="H3241" s="604"/>
    </row>
    <row r="3242" spans="2:8">
      <c r="B3242" s="103">
        <f>B3240+1</f>
        <v>58</v>
      </c>
      <c r="C3242" s="62" t="s">
        <v>828</v>
      </c>
      <c r="D3242" s="91" t="s">
        <v>17</v>
      </c>
      <c r="E3242" s="292">
        <v>150</v>
      </c>
      <c r="F3242" s="328"/>
      <c r="G3242" s="329">
        <f>E3242*F3242</f>
        <v>0</v>
      </c>
      <c r="H3242" s="604"/>
    </row>
    <row r="3243" spans="2:8">
      <c r="B3243" s="103"/>
      <c r="C3243" s="62"/>
      <c r="D3243" s="91"/>
      <c r="E3243" s="292"/>
      <c r="F3243" s="328"/>
      <c r="G3243" s="329"/>
      <c r="H3243" s="604"/>
    </row>
    <row r="3244" spans="2:8">
      <c r="B3244" s="103"/>
      <c r="C3244" s="63" t="s">
        <v>829</v>
      </c>
      <c r="D3244" s="58" t="s">
        <v>8</v>
      </c>
      <c r="E3244" s="292"/>
      <c r="F3244" s="328"/>
      <c r="G3244" s="329"/>
      <c r="H3244" s="604"/>
    </row>
    <row r="3245" spans="2:8">
      <c r="B3245" s="103"/>
      <c r="C3245" s="62"/>
      <c r="D3245" s="91"/>
      <c r="E3245" s="292"/>
      <c r="F3245" s="328"/>
      <c r="G3245" s="329"/>
      <c r="H3245" s="604"/>
    </row>
    <row r="3246" spans="2:8" ht="46.8">
      <c r="B3246" s="103"/>
      <c r="C3246" s="803" t="s">
        <v>830</v>
      </c>
      <c r="D3246" s="91"/>
      <c r="E3246" s="292"/>
      <c r="F3246" s="328"/>
      <c r="G3246" s="329"/>
      <c r="H3246" s="604"/>
    </row>
    <row r="3247" spans="2:8">
      <c r="B3247" s="103"/>
      <c r="C3247" s="62"/>
      <c r="D3247" s="91"/>
      <c r="E3247" s="292"/>
      <c r="F3247" s="328"/>
      <c r="G3247" s="329"/>
      <c r="H3247" s="604"/>
    </row>
    <row r="3248" spans="2:8" ht="46.8">
      <c r="B3248" s="103">
        <f>B3242+1</f>
        <v>59</v>
      </c>
      <c r="C3248" s="286" t="s">
        <v>845</v>
      </c>
      <c r="D3248" s="91" t="s">
        <v>32</v>
      </c>
      <c r="E3248" s="292">
        <v>220</v>
      </c>
      <c r="F3248" s="328"/>
      <c r="G3248" s="329">
        <f>F3248*E3248</f>
        <v>0</v>
      </c>
      <c r="H3248" s="604"/>
    </row>
    <row r="3249" spans="2:8">
      <c r="B3249" s="103"/>
      <c r="C3249" s="286"/>
      <c r="D3249" s="91"/>
      <c r="E3249" s="292"/>
      <c r="F3249" s="328"/>
      <c r="G3249" s="329"/>
      <c r="H3249" s="604"/>
    </row>
    <row r="3250" spans="2:8" ht="46.8">
      <c r="B3250" s="103">
        <f>B3248+1</f>
        <v>60</v>
      </c>
      <c r="C3250" s="286" t="s">
        <v>846</v>
      </c>
      <c r="D3250" s="91" t="s">
        <v>32</v>
      </c>
      <c r="E3250" s="292">
        <v>10</v>
      </c>
      <c r="F3250" s="328"/>
      <c r="G3250" s="329">
        <f>F3250*E3250</f>
        <v>0</v>
      </c>
      <c r="H3250" s="604"/>
    </row>
    <row r="3251" spans="2:8">
      <c r="B3251" s="103"/>
      <c r="C3251" s="286"/>
      <c r="D3251" s="91"/>
      <c r="E3251" s="292"/>
      <c r="F3251" s="328"/>
      <c r="G3251" s="329"/>
      <c r="H3251" s="604"/>
    </row>
    <row r="3252" spans="2:8" ht="46.8">
      <c r="B3252" s="103"/>
      <c r="C3252" s="803" t="s">
        <v>1667</v>
      </c>
      <c r="D3252" s="91"/>
      <c r="E3252" s="292"/>
      <c r="F3252" s="328"/>
      <c r="G3252" s="329"/>
      <c r="H3252" s="604"/>
    </row>
    <row r="3253" spans="2:8">
      <c r="B3253" s="103"/>
      <c r="C3253" s="62"/>
      <c r="D3253" s="91"/>
      <c r="E3253" s="292"/>
      <c r="F3253" s="328"/>
      <c r="G3253" s="329"/>
      <c r="H3253" s="604"/>
    </row>
    <row r="3254" spans="2:8">
      <c r="B3254" s="103">
        <f>B3250+1</f>
        <v>61</v>
      </c>
      <c r="C3254" s="62" t="s">
        <v>1668</v>
      </c>
      <c r="D3254" s="91" t="s">
        <v>15</v>
      </c>
      <c r="E3254" s="292">
        <v>1000</v>
      </c>
      <c r="F3254" s="328"/>
      <c r="G3254" s="329">
        <f>F3254*E3254</f>
        <v>0</v>
      </c>
      <c r="H3254" s="604"/>
    </row>
    <row r="3255" spans="2:8">
      <c r="B3255" s="103"/>
      <c r="C3255" s="62"/>
      <c r="D3255" s="91"/>
      <c r="E3255" s="292"/>
      <c r="F3255" s="328"/>
      <c r="G3255" s="329"/>
      <c r="H3255" s="604"/>
    </row>
    <row r="3256" spans="2:8">
      <c r="B3256" s="103"/>
      <c r="C3256" s="63" t="s">
        <v>831</v>
      </c>
      <c r="D3256" s="58" t="s">
        <v>11</v>
      </c>
      <c r="E3256" s="292"/>
      <c r="F3256" s="328"/>
      <c r="G3256" s="329"/>
      <c r="H3256" s="604"/>
    </row>
    <row r="3257" spans="2:8">
      <c r="B3257" s="103"/>
      <c r="C3257" s="62"/>
      <c r="D3257" s="91"/>
      <c r="E3257" s="292"/>
      <c r="F3257" s="328"/>
      <c r="G3257" s="329"/>
      <c r="H3257" s="604"/>
    </row>
    <row r="3258" spans="2:8">
      <c r="B3258" s="103">
        <f>B3254+1</f>
        <v>62</v>
      </c>
      <c r="C3258" s="62" t="s">
        <v>832</v>
      </c>
      <c r="D3258" s="91" t="s">
        <v>22</v>
      </c>
      <c r="E3258" s="292">
        <v>15</v>
      </c>
      <c r="F3258" s="328"/>
      <c r="G3258" s="329">
        <f>E3258*F3258</f>
        <v>0</v>
      </c>
      <c r="H3258" s="604"/>
    </row>
    <row r="3259" spans="2:8">
      <c r="B3259" s="103"/>
      <c r="C3259" s="62"/>
      <c r="D3259" s="91"/>
      <c r="E3259" s="292"/>
      <c r="F3259" s="328"/>
      <c r="G3259" s="329"/>
      <c r="H3259" s="604"/>
    </row>
    <row r="3260" spans="2:8">
      <c r="B3260" s="103">
        <f>B3258+1</f>
        <v>63</v>
      </c>
      <c r="C3260" s="811" t="s">
        <v>1671</v>
      </c>
      <c r="D3260" s="8" t="s">
        <v>15</v>
      </c>
      <c r="E3260" s="549">
        <v>1000</v>
      </c>
      <c r="F3260" s="812"/>
      <c r="G3260" s="855">
        <f>E3260*F3260</f>
        <v>0</v>
      </c>
      <c r="H3260" s="604"/>
    </row>
    <row r="3261" spans="2:8">
      <c r="B3261" s="103"/>
      <c r="C3261" s="318"/>
      <c r="D3261" s="321"/>
      <c r="E3261" s="292"/>
      <c r="F3261" s="657"/>
      <c r="G3261" s="313"/>
      <c r="H3261" s="604"/>
    </row>
    <row r="3262" spans="2:8">
      <c r="B3262" s="103"/>
      <c r="C3262" s="734" t="s">
        <v>1443</v>
      </c>
      <c r="D3262" s="321"/>
      <c r="E3262" s="292"/>
      <c r="F3262" s="320"/>
      <c r="G3262" s="313"/>
      <c r="H3262" s="604"/>
    </row>
    <row r="3263" spans="2:8">
      <c r="B3263" s="103"/>
      <c r="C3263" s="804" t="s">
        <v>1528</v>
      </c>
      <c r="D3263" s="321"/>
      <c r="E3263" s="292"/>
      <c r="F3263" s="320"/>
      <c r="G3263" s="313"/>
      <c r="H3263" s="230"/>
    </row>
    <row r="3264" spans="2:8">
      <c r="B3264" s="103"/>
      <c r="C3264" s="734" t="s">
        <v>1568</v>
      </c>
      <c r="D3264" s="321"/>
      <c r="E3264" s="292"/>
      <c r="F3264" s="320"/>
      <c r="G3264" s="61">
        <f>SUM(G3019:G3262)</f>
        <v>0</v>
      </c>
      <c r="H3264" s="642"/>
    </row>
    <row r="3265" spans="2:9">
      <c r="B3265" s="103"/>
      <c r="C3265" s="318"/>
      <c r="D3265" s="321"/>
      <c r="E3265" s="292"/>
      <c r="F3265" s="320"/>
      <c r="G3265" s="313"/>
      <c r="H3265" s="604"/>
    </row>
    <row r="3266" spans="2:9">
      <c r="B3266" s="272"/>
      <c r="C3266" s="289"/>
      <c r="D3266" s="289"/>
      <c r="E3266" s="289"/>
      <c r="F3266" s="290"/>
      <c r="G3266" s="291"/>
      <c r="H3266" s="597"/>
    </row>
    <row r="3267" spans="2:9">
      <c r="B3267" s="103"/>
      <c r="C3267" s="734"/>
      <c r="D3267" s="91"/>
      <c r="E3267" s="292"/>
      <c r="F3267" s="101"/>
      <c r="G3267" s="61"/>
      <c r="H3267" s="89"/>
    </row>
    <row r="3268" spans="2:9">
      <c r="B3268" s="103"/>
      <c r="C3268" s="745" t="s">
        <v>1581</v>
      </c>
      <c r="D3268" s="62"/>
      <c r="E3268" s="62"/>
      <c r="F3268" s="708"/>
      <c r="G3268" s="313"/>
      <c r="H3268" s="600"/>
    </row>
    <row r="3269" spans="2:9">
      <c r="B3269" s="103"/>
      <c r="C3269" s="746"/>
      <c r="D3269" s="62"/>
      <c r="E3269" s="62"/>
      <c r="F3269" s="708"/>
      <c r="G3269" s="313"/>
      <c r="H3269" s="600"/>
    </row>
    <row r="3270" spans="2:9" ht="70.2">
      <c r="B3270" s="103"/>
      <c r="C3270" s="743" t="s">
        <v>1528</v>
      </c>
      <c r="D3270" s="62" t="s">
        <v>1554</v>
      </c>
      <c r="E3270" s="62"/>
      <c r="F3270" s="708"/>
      <c r="G3270" s="313">
        <f>G3264</f>
        <v>0</v>
      </c>
      <c r="H3270" s="648" t="s">
        <v>1600</v>
      </c>
      <c r="I3270" s="573" t="s">
        <v>138</v>
      </c>
    </row>
    <row r="3271" spans="2:9">
      <c r="B3271" s="103"/>
      <c r="C3271" s="746"/>
      <c r="D3271" s="62"/>
      <c r="E3271" s="62"/>
      <c r="F3271" s="708"/>
      <c r="G3271" s="313"/>
      <c r="H3271" s="600"/>
    </row>
    <row r="3272" spans="2:9">
      <c r="B3272" s="103"/>
      <c r="C3272" s="747" t="s">
        <v>1557</v>
      </c>
      <c r="D3272" s="62"/>
      <c r="E3272" s="62"/>
      <c r="F3272" s="708"/>
      <c r="G3272" s="61">
        <f>SUM(G3269:G3271)</f>
        <v>0</v>
      </c>
      <c r="H3272" s="601"/>
    </row>
    <row r="3273" spans="2:9">
      <c r="B3273" s="103"/>
      <c r="C3273" s="734"/>
      <c r="D3273" s="91"/>
      <c r="E3273" s="292"/>
      <c r="F3273" s="101"/>
      <c r="G3273" s="61"/>
      <c r="H3273" s="89"/>
    </row>
    <row r="3274" spans="2:9">
      <c r="B3274" s="103"/>
      <c r="C3274" s="279"/>
      <c r="D3274" s="279"/>
      <c r="E3274" s="279"/>
      <c r="F3274" s="34"/>
      <c r="G3274" s="280"/>
      <c r="H3274" s="563"/>
    </row>
    <row r="3275" spans="2:9" s="277" customFormat="1">
      <c r="B3275" s="272"/>
      <c r="C3275" s="289"/>
      <c r="D3275" s="289"/>
      <c r="E3275" s="289"/>
      <c r="F3275" s="290"/>
      <c r="G3275" s="291"/>
      <c r="H3275" s="597"/>
      <c r="I3275" s="230"/>
    </row>
    <row r="3276" spans="2:9">
      <c r="B3276" s="103"/>
      <c r="C3276" s="279"/>
      <c r="D3276" s="279"/>
      <c r="E3276" s="279"/>
      <c r="F3276" s="34"/>
      <c r="G3276" s="280"/>
      <c r="H3276" s="563"/>
    </row>
    <row r="3277" spans="2:9">
      <c r="B3277" s="103"/>
      <c r="C3277" s="734" t="s">
        <v>1569</v>
      </c>
      <c r="D3277" s="279"/>
      <c r="E3277" s="279"/>
      <c r="F3277" s="34"/>
      <c r="G3277" s="280"/>
      <c r="H3277" s="563"/>
    </row>
    <row r="3278" spans="2:9">
      <c r="B3278" s="103"/>
      <c r="C3278" s="734" t="s">
        <v>417</v>
      </c>
      <c r="D3278" s="279"/>
      <c r="E3278" s="279"/>
      <c r="F3278" s="34"/>
      <c r="G3278" s="280"/>
      <c r="H3278" s="563"/>
    </row>
    <row r="3279" spans="2:9">
      <c r="B3279" s="103"/>
      <c r="C3279" s="279"/>
      <c r="D3279" s="279"/>
      <c r="E3279" s="279"/>
      <c r="F3279" s="34"/>
      <c r="G3279" s="280"/>
      <c r="H3279" s="563"/>
    </row>
    <row r="3280" spans="2:9">
      <c r="B3280" s="103"/>
      <c r="C3280" s="279"/>
      <c r="D3280" s="279"/>
      <c r="E3280" s="279"/>
      <c r="F3280" s="34"/>
      <c r="G3280" s="280"/>
      <c r="H3280" s="563"/>
    </row>
    <row r="3281" spans="2:8">
      <c r="B3281" s="103"/>
      <c r="C3281" s="709" t="s">
        <v>424</v>
      </c>
      <c r="D3281" s="279"/>
      <c r="E3281" s="279"/>
      <c r="F3281" s="34"/>
      <c r="G3281" s="280"/>
      <c r="H3281" s="563"/>
    </row>
    <row r="3282" spans="2:8">
      <c r="B3282" s="103"/>
      <c r="C3282" s="279"/>
      <c r="D3282" s="279"/>
      <c r="E3282" s="279"/>
      <c r="F3282" s="34"/>
      <c r="G3282" s="280"/>
      <c r="H3282" s="563"/>
    </row>
    <row r="3283" spans="2:8" ht="46.8">
      <c r="B3283" s="807">
        <v>1</v>
      </c>
      <c r="C3283" s="279" t="s">
        <v>1638</v>
      </c>
      <c r="D3283" s="279" t="s">
        <v>9</v>
      </c>
      <c r="E3283" s="279">
        <v>1</v>
      </c>
      <c r="F3283" s="34"/>
      <c r="G3283" s="280">
        <f t="shared" ref="G3283:G3295" si="81">(E3283*F3283)</f>
        <v>0</v>
      </c>
      <c r="H3283" s="563"/>
    </row>
    <row r="3284" spans="2:8">
      <c r="B3284" s="103"/>
      <c r="C3284" s="279"/>
      <c r="D3284" s="279"/>
      <c r="E3284" s="279"/>
      <c r="F3284" s="34"/>
      <c r="G3284" s="280"/>
      <c r="H3284" s="563"/>
    </row>
    <row r="3285" spans="2:8">
      <c r="B3285" s="103">
        <v>2</v>
      </c>
      <c r="C3285" s="279" t="s">
        <v>420</v>
      </c>
      <c r="D3285" s="279" t="s">
        <v>1321</v>
      </c>
      <c r="E3285" s="662">
        <v>0.05</v>
      </c>
      <c r="F3285" s="339"/>
      <c r="G3285" s="280">
        <f t="shared" si="81"/>
        <v>0</v>
      </c>
      <c r="H3285" s="563"/>
    </row>
    <row r="3286" spans="2:8">
      <c r="B3286" s="103"/>
      <c r="C3286" s="279"/>
      <c r="D3286" s="279"/>
      <c r="E3286" s="663"/>
      <c r="F3286" s="34"/>
      <c r="G3286" s="280"/>
      <c r="H3286" s="563"/>
    </row>
    <row r="3287" spans="2:8">
      <c r="B3287" s="103">
        <v>3</v>
      </c>
      <c r="C3287" s="279" t="s">
        <v>421</v>
      </c>
      <c r="D3287" s="279" t="s">
        <v>1321</v>
      </c>
      <c r="E3287" s="662">
        <v>2.5000000000000001E-2</v>
      </c>
      <c r="F3287" s="34"/>
      <c r="G3287" s="280">
        <f t="shared" si="81"/>
        <v>0</v>
      </c>
      <c r="H3287" s="563"/>
    </row>
    <row r="3288" spans="2:8">
      <c r="B3288" s="103"/>
      <c r="C3288" s="279"/>
      <c r="D3288" s="279"/>
      <c r="E3288" s="279"/>
      <c r="F3288" s="34"/>
      <c r="G3288" s="280"/>
      <c r="H3288" s="563"/>
    </row>
    <row r="3289" spans="2:8">
      <c r="B3289" s="103"/>
      <c r="C3289" s="709" t="s">
        <v>1626</v>
      </c>
      <c r="D3289" s="279"/>
      <c r="E3289" s="279"/>
      <c r="F3289" s="34"/>
      <c r="G3289" s="280"/>
      <c r="H3289" s="563"/>
    </row>
    <row r="3290" spans="2:8">
      <c r="B3290" s="103"/>
      <c r="C3290" s="279"/>
      <c r="D3290" s="279"/>
      <c r="E3290" s="279"/>
      <c r="F3290" s="34"/>
      <c r="G3290" s="280"/>
      <c r="H3290" s="563"/>
    </row>
    <row r="3291" spans="2:8" ht="46.8">
      <c r="B3291" s="807">
        <v>4</v>
      </c>
      <c r="C3291" s="279" t="s">
        <v>1636</v>
      </c>
      <c r="D3291" s="279" t="s">
        <v>9</v>
      </c>
      <c r="E3291" s="279">
        <v>1</v>
      </c>
      <c r="F3291" s="34"/>
      <c r="G3291" s="280">
        <f t="shared" si="81"/>
        <v>0</v>
      </c>
      <c r="H3291" s="563"/>
    </row>
    <row r="3292" spans="2:8">
      <c r="B3292" s="103"/>
      <c r="C3292" s="279"/>
      <c r="D3292" s="279"/>
      <c r="E3292" s="279"/>
      <c r="F3292" s="34"/>
      <c r="G3292" s="280"/>
      <c r="H3292" s="563"/>
    </row>
    <row r="3293" spans="2:8">
      <c r="B3293" s="103">
        <v>5</v>
      </c>
      <c r="C3293" s="279" t="s">
        <v>420</v>
      </c>
      <c r="D3293" s="279" t="s">
        <v>1321</v>
      </c>
      <c r="E3293" s="661">
        <v>0.05</v>
      </c>
      <c r="F3293" s="339"/>
      <c r="G3293" s="280">
        <f t="shared" si="81"/>
        <v>0</v>
      </c>
      <c r="H3293" s="563"/>
    </row>
    <row r="3294" spans="2:8">
      <c r="B3294" s="103"/>
      <c r="C3294" s="279"/>
      <c r="D3294" s="279"/>
      <c r="E3294" s="572"/>
      <c r="F3294" s="34"/>
      <c r="G3294" s="280"/>
      <c r="H3294" s="563"/>
    </row>
    <row r="3295" spans="2:8">
      <c r="B3295" s="103">
        <v>6</v>
      </c>
      <c r="C3295" s="279" t="s">
        <v>421</v>
      </c>
      <c r="D3295" s="279" t="s">
        <v>1321</v>
      </c>
      <c r="E3295" s="661">
        <v>2.5000000000000001E-2</v>
      </c>
      <c r="F3295" s="34"/>
      <c r="G3295" s="280">
        <f t="shared" si="81"/>
        <v>0</v>
      </c>
      <c r="H3295" s="563"/>
    </row>
    <row r="3296" spans="2:8">
      <c r="B3296" s="103"/>
      <c r="C3296" s="279"/>
      <c r="D3296" s="279"/>
      <c r="E3296" s="279"/>
      <c r="F3296" s="34"/>
      <c r="G3296" s="280"/>
      <c r="H3296" s="563"/>
    </row>
    <row r="3297" spans="2:8">
      <c r="B3297" s="103"/>
      <c r="C3297" s="709" t="s">
        <v>130</v>
      </c>
      <c r="D3297" s="279"/>
      <c r="E3297" s="279"/>
      <c r="F3297" s="34"/>
      <c r="G3297" s="280"/>
      <c r="H3297" s="563"/>
    </row>
    <row r="3298" spans="2:8">
      <c r="B3298" s="103"/>
      <c r="C3298" s="279"/>
      <c r="D3298" s="279"/>
      <c r="E3298" s="279"/>
      <c r="F3298" s="34"/>
      <c r="G3298" s="280"/>
      <c r="H3298" s="563"/>
    </row>
    <row r="3299" spans="2:8" ht="46.8">
      <c r="B3299" s="807">
        <v>7</v>
      </c>
      <c r="C3299" s="279" t="s">
        <v>1627</v>
      </c>
      <c r="D3299" s="279" t="s">
        <v>9</v>
      </c>
      <c r="E3299" s="279">
        <v>1</v>
      </c>
      <c r="F3299" s="34"/>
      <c r="G3299" s="280">
        <f t="shared" ref="G3299" si="82">(E3299*F3299)</f>
        <v>0</v>
      </c>
      <c r="H3299" s="563"/>
    </row>
    <row r="3300" spans="2:8">
      <c r="B3300" s="103"/>
      <c r="C3300" s="279"/>
      <c r="D3300" s="279"/>
      <c r="E3300" s="279"/>
      <c r="F3300" s="34"/>
      <c r="G3300" s="280"/>
      <c r="H3300" s="563"/>
    </row>
    <row r="3301" spans="2:8">
      <c r="B3301" s="103">
        <v>8</v>
      </c>
      <c r="C3301" s="279" t="s">
        <v>420</v>
      </c>
      <c r="D3301" s="279" t="s">
        <v>1325</v>
      </c>
      <c r="E3301" s="661">
        <v>0.05</v>
      </c>
      <c r="F3301" s="339"/>
      <c r="G3301" s="280">
        <f t="shared" ref="G3301:G3303" si="83">(E3301*F3301)</f>
        <v>0</v>
      </c>
      <c r="H3301" s="563"/>
    </row>
    <row r="3302" spans="2:8">
      <c r="B3302" s="103"/>
      <c r="C3302" s="279"/>
      <c r="D3302" s="279"/>
      <c r="E3302" s="572"/>
      <c r="F3302" s="34"/>
      <c r="G3302" s="280"/>
      <c r="H3302" s="563"/>
    </row>
    <row r="3303" spans="2:8">
      <c r="B3303" s="103">
        <v>9</v>
      </c>
      <c r="C3303" s="279" t="s">
        <v>421</v>
      </c>
      <c r="D3303" s="279" t="s">
        <v>9</v>
      </c>
      <c r="E3303" s="661">
        <v>2.5000000000000001E-2</v>
      </c>
      <c r="F3303" s="34"/>
      <c r="G3303" s="280">
        <f t="shared" si="83"/>
        <v>0</v>
      </c>
      <c r="H3303" s="563"/>
    </row>
    <row r="3304" spans="2:8">
      <c r="B3304" s="103"/>
      <c r="C3304" s="279"/>
      <c r="D3304" s="279"/>
      <c r="E3304" s="572"/>
      <c r="F3304" s="34"/>
      <c r="G3304" s="280"/>
      <c r="H3304" s="563"/>
    </row>
    <row r="3305" spans="2:8">
      <c r="B3305" s="103"/>
      <c r="C3305" s="709" t="s">
        <v>128</v>
      </c>
      <c r="D3305" s="279"/>
      <c r="E3305" s="572"/>
      <c r="F3305" s="34"/>
      <c r="G3305" s="280"/>
      <c r="H3305" s="563"/>
    </row>
    <row r="3306" spans="2:8">
      <c r="B3306" s="103"/>
      <c r="C3306" s="279"/>
      <c r="D3306" s="279"/>
      <c r="E3306" s="279"/>
      <c r="F3306" s="34"/>
      <c r="G3306" s="280"/>
      <c r="H3306" s="563"/>
    </row>
    <row r="3307" spans="2:8" ht="46.8">
      <c r="B3307" s="807">
        <v>10</v>
      </c>
      <c r="C3307" s="279" t="s">
        <v>1637</v>
      </c>
      <c r="D3307" s="279" t="s">
        <v>9</v>
      </c>
      <c r="E3307" s="279">
        <v>1</v>
      </c>
      <c r="F3307" s="34"/>
      <c r="G3307" s="280">
        <f t="shared" ref="G3307" si="84">(E3307*F3307)</f>
        <v>0</v>
      </c>
      <c r="H3307" s="563"/>
    </row>
    <row r="3308" spans="2:8">
      <c r="B3308" s="103"/>
      <c r="C3308" s="279"/>
      <c r="D3308" s="279"/>
      <c r="E3308" s="279"/>
      <c r="F3308" s="34"/>
      <c r="G3308" s="280"/>
      <c r="H3308" s="563"/>
    </row>
    <row r="3309" spans="2:8">
      <c r="B3309" s="103">
        <v>11</v>
      </c>
      <c r="C3309" s="279" t="s">
        <v>420</v>
      </c>
      <c r="D3309" s="279" t="s">
        <v>9</v>
      </c>
      <c r="E3309" s="661">
        <v>0.05</v>
      </c>
      <c r="F3309" s="339"/>
      <c r="G3309" s="280">
        <f t="shared" ref="G3309:G3311" si="85">(E3309*F3309)</f>
        <v>0</v>
      </c>
      <c r="H3309" s="563"/>
    </row>
    <row r="3310" spans="2:8">
      <c r="B3310" s="103"/>
      <c r="C3310" s="279"/>
      <c r="D3310" s="279"/>
      <c r="E3310" s="572"/>
      <c r="F3310" s="34"/>
      <c r="G3310" s="280"/>
      <c r="H3310" s="563"/>
    </row>
    <row r="3311" spans="2:8">
      <c r="B3311" s="103">
        <v>12</v>
      </c>
      <c r="C3311" s="279" t="s">
        <v>421</v>
      </c>
      <c r="D3311" s="279" t="s">
        <v>9</v>
      </c>
      <c r="E3311" s="661">
        <v>2.5000000000000001E-2</v>
      </c>
      <c r="F3311" s="34"/>
      <c r="G3311" s="280">
        <f t="shared" si="85"/>
        <v>0</v>
      </c>
      <c r="H3311" s="563"/>
    </row>
    <row r="3312" spans="2:8">
      <c r="B3312" s="103"/>
      <c r="C3312" s="279"/>
      <c r="D3312" s="279"/>
      <c r="E3312" s="279"/>
      <c r="F3312" s="34"/>
      <c r="G3312" s="280"/>
      <c r="H3312" s="563"/>
    </row>
    <row r="3313" spans="2:8">
      <c r="B3313" s="103"/>
      <c r="C3313" s="709" t="s">
        <v>1598</v>
      </c>
      <c r="D3313" s="279"/>
      <c r="E3313" s="279"/>
      <c r="F3313" s="34"/>
      <c r="G3313" s="280"/>
      <c r="H3313" s="563"/>
    </row>
    <row r="3314" spans="2:8">
      <c r="B3314" s="103"/>
      <c r="C3314" s="279"/>
      <c r="D3314" s="279"/>
      <c r="E3314" s="279"/>
      <c r="F3314" s="34"/>
      <c r="G3314" s="280"/>
      <c r="H3314" s="563"/>
    </row>
    <row r="3315" spans="2:8" ht="46.8">
      <c r="B3315" s="807">
        <v>13</v>
      </c>
      <c r="C3315" s="279" t="s">
        <v>1628</v>
      </c>
      <c r="D3315" s="279" t="s">
        <v>9</v>
      </c>
      <c r="E3315" s="279">
        <v>1</v>
      </c>
      <c r="F3315" s="34"/>
      <c r="G3315" s="280">
        <f t="shared" ref="G3315:G3319" si="86">(E3315*F3315)</f>
        <v>0</v>
      </c>
      <c r="H3315" s="563"/>
    </row>
    <row r="3316" spans="2:8">
      <c r="B3316" s="103"/>
      <c r="C3316" s="279"/>
      <c r="D3316" s="279"/>
      <c r="E3316" s="279"/>
      <c r="F3316" s="34"/>
      <c r="G3316" s="280"/>
      <c r="H3316" s="563"/>
    </row>
    <row r="3317" spans="2:8">
      <c r="B3317" s="103">
        <v>14</v>
      </c>
      <c r="C3317" s="279" t="s">
        <v>420</v>
      </c>
      <c r="D3317" s="279" t="s">
        <v>9</v>
      </c>
      <c r="E3317" s="661">
        <v>0.05</v>
      </c>
      <c r="F3317" s="339"/>
      <c r="G3317" s="280">
        <f t="shared" si="86"/>
        <v>0</v>
      </c>
      <c r="H3317" s="563"/>
    </row>
    <row r="3318" spans="2:8">
      <c r="B3318" s="103"/>
      <c r="C3318" s="279"/>
      <c r="D3318" s="279"/>
      <c r="E3318" s="572"/>
      <c r="F3318" s="34"/>
      <c r="G3318" s="280"/>
      <c r="H3318" s="563"/>
    </row>
    <row r="3319" spans="2:8">
      <c r="B3319" s="103">
        <v>15</v>
      </c>
      <c r="C3319" s="279" t="s">
        <v>421</v>
      </c>
      <c r="D3319" s="279" t="s">
        <v>9</v>
      </c>
      <c r="E3319" s="572">
        <v>2.5000000000000001E-2</v>
      </c>
      <c r="F3319" s="34"/>
      <c r="G3319" s="280">
        <f t="shared" si="86"/>
        <v>0</v>
      </c>
      <c r="H3319" s="563"/>
    </row>
    <row r="3320" spans="2:8">
      <c r="B3320" s="103"/>
      <c r="C3320" s="279"/>
      <c r="D3320" s="279"/>
      <c r="E3320" s="279"/>
      <c r="F3320" s="34"/>
      <c r="G3320" s="280"/>
      <c r="H3320" s="563"/>
    </row>
    <row r="3321" spans="2:8">
      <c r="B3321" s="103"/>
      <c r="C3321" s="709" t="s">
        <v>441</v>
      </c>
      <c r="D3321" s="279"/>
      <c r="E3321" s="279"/>
      <c r="F3321" s="34"/>
      <c r="G3321" s="280"/>
      <c r="H3321" s="563"/>
    </row>
    <row r="3322" spans="2:8">
      <c r="B3322" s="103"/>
      <c r="C3322" s="279"/>
      <c r="D3322" s="279"/>
      <c r="E3322" s="279"/>
      <c r="F3322" s="34"/>
      <c r="G3322" s="280"/>
      <c r="H3322" s="563"/>
    </row>
    <row r="3323" spans="2:8" ht="46.8">
      <c r="B3323" s="807">
        <v>16</v>
      </c>
      <c r="C3323" s="279" t="s">
        <v>1629</v>
      </c>
      <c r="D3323" s="279" t="s">
        <v>9</v>
      </c>
      <c r="E3323" s="279">
        <v>1</v>
      </c>
      <c r="F3323" s="34"/>
      <c r="G3323" s="280">
        <f t="shared" ref="G3323:G3327" si="87">(E3323*F3323)</f>
        <v>0</v>
      </c>
      <c r="H3323" s="563"/>
    </row>
    <row r="3324" spans="2:8">
      <c r="B3324" s="103"/>
      <c r="C3324" s="279"/>
      <c r="D3324" s="279"/>
      <c r="E3324" s="279"/>
      <c r="F3324" s="34"/>
      <c r="G3324" s="280"/>
      <c r="H3324" s="563"/>
    </row>
    <row r="3325" spans="2:8">
      <c r="B3325" s="103">
        <v>17</v>
      </c>
      <c r="C3325" s="279" t="s">
        <v>420</v>
      </c>
      <c r="D3325" s="279" t="s">
        <v>9</v>
      </c>
      <c r="E3325" s="572">
        <v>0.05</v>
      </c>
      <c r="F3325" s="339"/>
      <c r="G3325" s="280">
        <f t="shared" si="87"/>
        <v>0</v>
      </c>
      <c r="H3325" s="563"/>
    </row>
    <row r="3326" spans="2:8">
      <c r="B3326" s="103"/>
      <c r="C3326" s="279"/>
      <c r="D3326" s="279"/>
      <c r="E3326" s="572"/>
      <c r="F3326" s="34"/>
      <c r="G3326" s="280"/>
      <c r="H3326" s="563"/>
    </row>
    <row r="3327" spans="2:8">
      <c r="B3327" s="103">
        <v>18</v>
      </c>
      <c r="C3327" s="279" t="s">
        <v>421</v>
      </c>
      <c r="D3327" s="279" t="s">
        <v>9</v>
      </c>
      <c r="E3327" s="572">
        <v>2.5000000000000001E-2</v>
      </c>
      <c r="F3327" s="34"/>
      <c r="G3327" s="280">
        <f t="shared" si="87"/>
        <v>0</v>
      </c>
      <c r="H3327" s="563"/>
    </row>
    <row r="3328" spans="2:8">
      <c r="B3328" s="103"/>
      <c r="C3328" s="279"/>
      <c r="D3328" s="279"/>
      <c r="E3328" s="279"/>
      <c r="F3328" s="34"/>
      <c r="G3328" s="280"/>
      <c r="H3328" s="563"/>
    </row>
    <row r="3329" spans="2:8">
      <c r="B3329" s="103"/>
      <c r="C3329" s="709" t="s">
        <v>1597</v>
      </c>
      <c r="D3329" s="279"/>
      <c r="E3329" s="279"/>
      <c r="F3329" s="34"/>
      <c r="G3329" s="280"/>
      <c r="H3329" s="563"/>
    </row>
    <row r="3330" spans="2:8">
      <c r="B3330" s="103"/>
      <c r="C3330" s="279"/>
      <c r="D3330" s="279"/>
      <c r="E3330" s="279"/>
      <c r="F3330" s="34"/>
      <c r="G3330" s="280"/>
      <c r="H3330" s="563"/>
    </row>
    <row r="3331" spans="2:8" ht="70.2">
      <c r="B3331" s="807">
        <v>19</v>
      </c>
      <c r="C3331" s="279" t="s">
        <v>1630</v>
      </c>
      <c r="D3331" s="279" t="s">
        <v>9</v>
      </c>
      <c r="E3331" s="279">
        <v>1</v>
      </c>
      <c r="F3331" s="34"/>
      <c r="G3331" s="280">
        <f t="shared" ref="G3331:G3335" si="88">(E3331*F3331)</f>
        <v>0</v>
      </c>
      <c r="H3331" s="563"/>
    </row>
    <row r="3332" spans="2:8">
      <c r="B3332" s="103"/>
      <c r="C3332" s="279"/>
      <c r="D3332" s="279"/>
      <c r="E3332" s="279"/>
      <c r="F3332" s="34"/>
      <c r="G3332" s="280"/>
      <c r="H3332" s="563"/>
    </row>
    <row r="3333" spans="2:8">
      <c r="B3333" s="103">
        <v>20</v>
      </c>
      <c r="C3333" s="279" t="s">
        <v>420</v>
      </c>
      <c r="D3333" s="279" t="s">
        <v>9</v>
      </c>
      <c r="E3333" s="572">
        <v>0.05</v>
      </c>
      <c r="F3333" s="339"/>
      <c r="G3333" s="280">
        <f t="shared" si="88"/>
        <v>0</v>
      </c>
      <c r="H3333" s="563"/>
    </row>
    <row r="3334" spans="2:8">
      <c r="B3334" s="103"/>
      <c r="C3334" s="279"/>
      <c r="D3334" s="279"/>
      <c r="E3334" s="572"/>
      <c r="F3334" s="34"/>
      <c r="G3334" s="280"/>
      <c r="H3334" s="563"/>
    </row>
    <row r="3335" spans="2:8">
      <c r="B3335" s="103">
        <v>21</v>
      </c>
      <c r="C3335" s="279" t="s">
        <v>421</v>
      </c>
      <c r="D3335" s="279" t="s">
        <v>9</v>
      </c>
      <c r="E3335" s="572">
        <v>2.5000000000000001E-2</v>
      </c>
      <c r="F3335" s="34"/>
      <c r="G3335" s="280">
        <f t="shared" si="88"/>
        <v>0</v>
      </c>
      <c r="H3335" s="563"/>
    </row>
    <row r="3336" spans="2:8">
      <c r="B3336" s="103"/>
      <c r="C3336" s="279"/>
      <c r="D3336" s="279"/>
      <c r="E3336" s="279"/>
      <c r="F3336" s="34"/>
      <c r="G3336" s="280"/>
      <c r="H3336" s="563"/>
    </row>
    <row r="3337" spans="2:8">
      <c r="B3337" s="103"/>
      <c r="C3337" s="709" t="s">
        <v>445</v>
      </c>
      <c r="D3337" s="279"/>
      <c r="E3337" s="279"/>
      <c r="F3337" s="34"/>
      <c r="G3337" s="280"/>
      <c r="H3337" s="563"/>
    </row>
    <row r="3338" spans="2:8">
      <c r="B3338" s="103"/>
      <c r="C3338" s="279"/>
      <c r="D3338" s="279"/>
      <c r="E3338" s="279"/>
      <c r="F3338" s="34"/>
      <c r="G3338" s="280"/>
      <c r="H3338" s="563"/>
    </row>
    <row r="3339" spans="2:8" ht="46.8">
      <c r="B3339" s="807">
        <v>22</v>
      </c>
      <c r="C3339" s="279" t="s">
        <v>1625</v>
      </c>
      <c r="D3339" s="279" t="s">
        <v>9</v>
      </c>
      <c r="E3339" s="279">
        <v>1</v>
      </c>
      <c r="F3339" s="34"/>
      <c r="G3339" s="280">
        <f t="shared" ref="G3339:G3343" si="89">(E3339*F3339)</f>
        <v>0</v>
      </c>
      <c r="H3339" s="563"/>
    </row>
    <row r="3340" spans="2:8">
      <c r="B3340" s="103"/>
      <c r="C3340" s="279"/>
      <c r="D3340" s="279"/>
      <c r="E3340" s="279"/>
      <c r="F3340" s="34"/>
      <c r="G3340" s="280">
        <f t="shared" si="89"/>
        <v>0</v>
      </c>
      <c r="H3340" s="563"/>
    </row>
    <row r="3341" spans="2:8">
      <c r="B3341" s="103">
        <v>23</v>
      </c>
      <c r="C3341" s="279" t="s">
        <v>420</v>
      </c>
      <c r="D3341" s="279" t="s">
        <v>9</v>
      </c>
      <c r="E3341" s="572">
        <v>0.05</v>
      </c>
      <c r="F3341" s="339"/>
      <c r="G3341" s="280">
        <f t="shared" si="89"/>
        <v>0</v>
      </c>
      <c r="H3341" s="563"/>
    </row>
    <row r="3342" spans="2:8">
      <c r="B3342" s="103"/>
      <c r="C3342" s="279"/>
      <c r="D3342" s="279"/>
      <c r="E3342" s="572"/>
      <c r="F3342" s="34"/>
      <c r="G3342" s="280">
        <f t="shared" si="89"/>
        <v>0</v>
      </c>
      <c r="H3342" s="563"/>
    </row>
    <row r="3343" spans="2:8">
      <c r="B3343" s="103">
        <v>24</v>
      </c>
      <c r="C3343" s="279" t="s">
        <v>421</v>
      </c>
      <c r="D3343" s="279" t="s">
        <v>9</v>
      </c>
      <c r="E3343" s="572">
        <v>2.5000000000000001E-2</v>
      </c>
      <c r="F3343" s="34"/>
      <c r="G3343" s="280">
        <f t="shared" si="89"/>
        <v>0</v>
      </c>
      <c r="H3343" s="563"/>
    </row>
    <row r="3344" spans="2:8">
      <c r="B3344" s="103"/>
      <c r="C3344" s="279"/>
      <c r="D3344" s="279"/>
      <c r="E3344" s="279"/>
      <c r="F3344" s="34"/>
      <c r="G3344" s="280"/>
      <c r="H3344" s="563"/>
    </row>
    <row r="3345" spans="2:11">
      <c r="B3345" s="103"/>
      <c r="C3345" s="734" t="s">
        <v>1569</v>
      </c>
      <c r="D3345" s="279"/>
      <c r="E3345" s="279"/>
      <c r="F3345" s="34"/>
      <c r="G3345" s="280"/>
      <c r="H3345" s="563"/>
    </row>
    <row r="3346" spans="2:11">
      <c r="B3346" s="103"/>
      <c r="C3346" s="734" t="s">
        <v>417</v>
      </c>
      <c r="D3346" s="279"/>
      <c r="E3346" s="279"/>
      <c r="F3346" s="34"/>
      <c r="G3346" s="280"/>
      <c r="H3346" s="563"/>
    </row>
    <row r="3347" spans="2:11" s="285" customFormat="1">
      <c r="B3347" s="57"/>
      <c r="C3347" s="734" t="s">
        <v>1562</v>
      </c>
      <c r="D3347" s="282"/>
      <c r="E3347" s="282"/>
      <c r="F3347" s="283"/>
      <c r="G3347" s="341">
        <f>SUM(G3282:G3346)</f>
        <v>0</v>
      </c>
      <c r="H3347" s="646"/>
    </row>
    <row r="3348" spans="2:11" s="285" customFormat="1">
      <c r="B3348" s="57"/>
      <c r="C3348" s="734"/>
      <c r="D3348" s="282"/>
      <c r="E3348" s="282"/>
      <c r="F3348" s="283"/>
      <c r="G3348" s="341"/>
      <c r="H3348" s="646"/>
    </row>
    <row r="3349" spans="2:11" s="276" customFormat="1">
      <c r="B3349" s="808"/>
      <c r="C3349" s="741"/>
      <c r="D3349" s="342"/>
      <c r="E3349" s="342"/>
      <c r="F3349" s="343"/>
      <c r="G3349" s="344"/>
      <c r="H3349" s="647"/>
      <c r="I3349" s="285"/>
    </row>
    <row r="3350" spans="2:11" s="285" customFormat="1">
      <c r="B3350" s="57"/>
      <c r="C3350" s="734"/>
      <c r="D3350" s="282"/>
      <c r="E3350" s="282"/>
      <c r="F3350" s="283"/>
      <c r="G3350" s="341"/>
      <c r="H3350" s="646"/>
    </row>
    <row r="3351" spans="2:11" s="285" customFormat="1">
      <c r="B3351" s="57"/>
      <c r="C3351" s="745" t="s">
        <v>1570</v>
      </c>
      <c r="D3351" s="62"/>
      <c r="E3351" s="62"/>
      <c r="F3351" s="708"/>
      <c r="G3351" s="313"/>
      <c r="H3351" s="600"/>
      <c r="I3351" s="509"/>
      <c r="J3351" s="510"/>
      <c r="K3351" s="511"/>
    </row>
    <row r="3352" spans="2:11" s="285" customFormat="1">
      <c r="B3352" s="57"/>
      <c r="C3352" s="746"/>
      <c r="D3352" s="62"/>
      <c r="E3352" s="62"/>
      <c r="F3352" s="708"/>
      <c r="G3352" s="313"/>
      <c r="H3352" s="600"/>
      <c r="I3352" s="509"/>
      <c r="J3352" s="510"/>
      <c r="K3352" s="550"/>
    </row>
    <row r="3353" spans="2:11" s="285" customFormat="1">
      <c r="B3353" s="57">
        <v>1</v>
      </c>
      <c r="C3353" s="746" t="s">
        <v>1571</v>
      </c>
      <c r="D3353" s="62" t="s">
        <v>1554</v>
      </c>
      <c r="E3353" s="63"/>
      <c r="F3353" s="708"/>
      <c r="G3353" s="313">
        <f>G778</f>
        <v>0</v>
      </c>
      <c r="H3353" s="600"/>
      <c r="I3353" s="509"/>
      <c r="J3353" s="510"/>
      <c r="K3353" s="551"/>
    </row>
    <row r="3354" spans="2:11" s="285" customFormat="1">
      <c r="B3354" s="57"/>
      <c r="C3354" s="746"/>
      <c r="D3354" s="62"/>
      <c r="E3354" s="63"/>
      <c r="F3354" s="708"/>
      <c r="G3354" s="313"/>
      <c r="H3354" s="600"/>
      <c r="I3354" s="509"/>
      <c r="J3354" s="510"/>
      <c r="K3354" s="551"/>
    </row>
    <row r="3355" spans="2:11" s="285" customFormat="1">
      <c r="B3355" s="57">
        <f>B3353+1</f>
        <v>2</v>
      </c>
      <c r="C3355" s="746" t="s">
        <v>1553</v>
      </c>
      <c r="D3355" s="62" t="s">
        <v>1554</v>
      </c>
      <c r="E3355" s="63"/>
      <c r="F3355" s="708"/>
      <c r="G3355" s="313">
        <f>G2092</f>
        <v>0</v>
      </c>
      <c r="H3355" s="600"/>
      <c r="I3355" s="509"/>
      <c r="J3355" s="510"/>
      <c r="K3355" s="551"/>
    </row>
    <row r="3356" spans="2:11" s="285" customFormat="1">
      <c r="B3356" s="57"/>
      <c r="C3356" s="746"/>
      <c r="D3356" s="62"/>
      <c r="E3356" s="63"/>
      <c r="F3356" s="708"/>
      <c r="G3356" s="313"/>
      <c r="H3356" s="600"/>
      <c r="I3356" s="509"/>
      <c r="J3356" s="510"/>
      <c r="K3356" s="551"/>
    </row>
    <row r="3357" spans="2:11" s="285" customFormat="1">
      <c r="B3357" s="57">
        <f t="shared" ref="B3357:B3363" si="90">B3355+1</f>
        <v>3</v>
      </c>
      <c r="C3357" s="746" t="s">
        <v>1572</v>
      </c>
      <c r="D3357" s="62" t="s">
        <v>1554</v>
      </c>
      <c r="E3357" s="63"/>
      <c r="F3357" s="708"/>
      <c r="G3357" s="313">
        <f>G2370</f>
        <v>0</v>
      </c>
      <c r="H3357" s="600"/>
      <c r="I3357" s="509"/>
      <c r="J3357" s="510"/>
      <c r="K3357" s="551"/>
    </row>
    <row r="3358" spans="2:11" s="285" customFormat="1">
      <c r="B3358" s="57"/>
      <c r="C3358" s="746"/>
      <c r="D3358" s="62"/>
      <c r="E3358" s="63"/>
      <c r="F3358" s="708"/>
      <c r="G3358" s="313"/>
      <c r="H3358" s="600"/>
      <c r="I3358" s="509"/>
      <c r="J3358" s="510"/>
      <c r="K3358" s="551"/>
    </row>
    <row r="3359" spans="2:11" s="285" customFormat="1">
      <c r="B3359" s="57">
        <f t="shared" si="90"/>
        <v>4</v>
      </c>
      <c r="C3359" s="746" t="s">
        <v>1573</v>
      </c>
      <c r="D3359" s="62" t="s">
        <v>1554</v>
      </c>
      <c r="E3359" s="63"/>
      <c r="F3359" s="708"/>
      <c r="G3359" s="313">
        <f>G2804</f>
        <v>0</v>
      </c>
      <c r="H3359" s="600"/>
      <c r="I3359" s="509"/>
      <c r="J3359" s="510"/>
      <c r="K3359" s="551"/>
    </row>
    <row r="3360" spans="2:11" s="285" customFormat="1">
      <c r="B3360" s="57"/>
      <c r="C3360" s="746"/>
      <c r="D3360" s="62"/>
      <c r="E3360" s="63"/>
      <c r="F3360" s="708"/>
      <c r="G3360" s="313"/>
      <c r="H3360" s="600"/>
      <c r="I3360" s="509"/>
      <c r="J3360" s="510"/>
      <c r="K3360" s="551"/>
    </row>
    <row r="3361" spans="2:11" s="285" customFormat="1">
      <c r="B3361" s="57">
        <f t="shared" si="90"/>
        <v>5</v>
      </c>
      <c r="C3361" s="746" t="s">
        <v>1574</v>
      </c>
      <c r="D3361" s="62" t="s">
        <v>1554</v>
      </c>
      <c r="E3361" s="63"/>
      <c r="F3361" s="708"/>
      <c r="G3361" s="313">
        <f>G3272</f>
        <v>0</v>
      </c>
      <c r="H3361" s="600"/>
      <c r="I3361" s="509"/>
      <c r="J3361" s="510"/>
      <c r="K3361" s="551"/>
    </row>
    <row r="3362" spans="2:11" s="285" customFormat="1">
      <c r="B3362" s="57"/>
      <c r="C3362" s="746"/>
      <c r="D3362" s="62"/>
      <c r="E3362" s="63"/>
      <c r="F3362" s="708"/>
      <c r="G3362" s="313"/>
      <c r="H3362" s="600"/>
      <c r="I3362" s="509"/>
      <c r="J3362" s="510"/>
      <c r="K3362" s="551"/>
    </row>
    <row r="3363" spans="2:11" s="285" customFormat="1">
      <c r="B3363" s="57">
        <f t="shared" si="90"/>
        <v>6</v>
      </c>
      <c r="C3363" s="746" t="s">
        <v>1575</v>
      </c>
      <c r="D3363" s="62" t="s">
        <v>1554</v>
      </c>
      <c r="E3363" s="63"/>
      <c r="F3363" s="708"/>
      <c r="G3363" s="313">
        <f>G3347</f>
        <v>0</v>
      </c>
      <c r="H3363" s="600"/>
      <c r="I3363" s="509"/>
      <c r="J3363" s="510"/>
      <c r="K3363" s="551"/>
    </row>
    <row r="3364" spans="2:11" s="285" customFormat="1">
      <c r="B3364" s="57"/>
      <c r="C3364" s="734"/>
      <c r="D3364" s="282"/>
      <c r="E3364" s="282"/>
      <c r="F3364" s="283"/>
      <c r="G3364" s="341"/>
      <c r="H3364" s="646"/>
    </row>
    <row r="3365" spans="2:11" s="285" customFormat="1">
      <c r="B3365" s="57"/>
      <c r="C3365" s="734" t="s">
        <v>1576</v>
      </c>
      <c r="D3365" s="282"/>
      <c r="E3365" s="282"/>
      <c r="F3365" s="283"/>
      <c r="G3365" s="341">
        <f>SUM(G3353:G3364)</f>
        <v>0</v>
      </c>
      <c r="H3365" s="646"/>
    </row>
    <row r="3366" spans="2:11" s="285" customFormat="1">
      <c r="B3366" s="57"/>
      <c r="C3366" s="734"/>
      <c r="D3366" s="282"/>
      <c r="E3366" s="282"/>
      <c r="F3366" s="283"/>
      <c r="G3366" s="341"/>
      <c r="H3366" s="646"/>
    </row>
    <row r="3367" spans="2:11">
      <c r="B3367" s="103"/>
      <c r="C3367" s="747" t="s">
        <v>1577</v>
      </c>
      <c r="D3367" s="63"/>
      <c r="E3367" s="62"/>
      <c r="F3367" s="225"/>
      <c r="G3367" s="313"/>
      <c r="H3367" s="579"/>
    </row>
    <row r="3368" spans="2:11" ht="46.8">
      <c r="B3368" s="103"/>
      <c r="C3368" s="746" t="s">
        <v>1653</v>
      </c>
      <c r="D3368" s="62" t="s">
        <v>608</v>
      </c>
      <c r="E3368" s="62">
        <v>1</v>
      </c>
      <c r="F3368" s="225"/>
      <c r="G3368" s="61">
        <f>E3368*F3368</f>
        <v>0</v>
      </c>
      <c r="H3368" s="593"/>
    </row>
    <row r="3369" spans="2:11">
      <c r="B3369" s="103"/>
      <c r="C3369" s="286"/>
      <c r="D3369" s="62"/>
      <c r="E3369" s="62"/>
      <c r="F3369" s="225"/>
      <c r="G3369" s="313"/>
      <c r="H3369" s="579" t="s">
        <v>138</v>
      </c>
    </row>
    <row r="3370" spans="2:11" s="285" customFormat="1">
      <c r="B3370" s="57"/>
      <c r="C3370" s="734"/>
      <c r="D3370" s="282"/>
      <c r="E3370" s="282"/>
      <c r="F3370" s="283"/>
      <c r="G3370" s="341"/>
      <c r="H3370" s="646" t="s">
        <v>138</v>
      </c>
    </row>
    <row r="3371" spans="2:11" s="276" customFormat="1">
      <c r="B3371" s="808"/>
      <c r="C3371" s="741"/>
      <c r="D3371" s="342"/>
      <c r="E3371" s="342"/>
      <c r="F3371" s="343"/>
      <c r="G3371" s="344"/>
      <c r="H3371" s="647" t="s">
        <v>138</v>
      </c>
      <c r="I3371" s="285"/>
    </row>
    <row r="3372" spans="2:11" s="285" customFormat="1">
      <c r="B3372" s="57"/>
      <c r="C3372" s="734"/>
      <c r="D3372" s="282"/>
      <c r="E3372" s="282"/>
      <c r="F3372" s="283"/>
      <c r="G3372" s="341"/>
      <c r="H3372" s="646"/>
    </row>
    <row r="3373" spans="2:11" s="285" customFormat="1">
      <c r="B3373" s="57"/>
      <c r="C3373" s="734" t="s">
        <v>447</v>
      </c>
      <c r="D3373" s="282"/>
      <c r="E3373" s="282" t="s">
        <v>138</v>
      </c>
      <c r="F3373" s="283"/>
      <c r="G3373" s="341">
        <f>G3365+G3368</f>
        <v>0</v>
      </c>
      <c r="H3373" s="646"/>
    </row>
    <row r="3374" spans="2:11" s="285" customFormat="1">
      <c r="B3374" s="57"/>
      <c r="C3374" s="734"/>
      <c r="D3374" s="282"/>
      <c r="E3374" s="282" t="s">
        <v>138</v>
      </c>
      <c r="F3374" s="283"/>
      <c r="G3374" s="341"/>
      <c r="H3374" s="646"/>
    </row>
    <row r="3375" spans="2:11" s="285" customFormat="1">
      <c r="B3375" s="57"/>
      <c r="C3375" s="734" t="s">
        <v>137</v>
      </c>
      <c r="D3375" s="282"/>
      <c r="E3375" s="282" t="s">
        <v>138</v>
      </c>
      <c r="F3375" s="283"/>
      <c r="G3375" s="341">
        <f>G3373*15%</f>
        <v>0</v>
      </c>
      <c r="H3375" s="646"/>
    </row>
    <row r="3376" spans="2:11" s="285" customFormat="1">
      <c r="B3376" s="57"/>
      <c r="C3376" s="734"/>
      <c r="D3376" s="282"/>
      <c r="E3376" s="282" t="s">
        <v>138</v>
      </c>
      <c r="F3376" s="283"/>
      <c r="G3376" s="341"/>
      <c r="H3376" s="646"/>
    </row>
    <row r="3377" spans="2:8" s="285" customFormat="1">
      <c r="B3377" s="57"/>
      <c r="C3377" s="734" t="s">
        <v>448</v>
      </c>
      <c r="D3377" s="282"/>
      <c r="E3377" s="282"/>
      <c r="F3377" s="283"/>
      <c r="G3377" s="341">
        <f>G3373+G3375</f>
        <v>0</v>
      </c>
      <c r="H3377" s="646" t="s">
        <v>138</v>
      </c>
    </row>
    <row r="3378" spans="2:8" ht="24" thickBot="1">
      <c r="B3378" s="809"/>
      <c r="C3378" s="810"/>
      <c r="D3378" s="346"/>
      <c r="E3378" s="346"/>
      <c r="F3378" s="347"/>
      <c r="G3378" s="348"/>
      <c r="H3378" s="563" t="s">
        <v>138</v>
      </c>
    </row>
  </sheetData>
  <mergeCells count="1">
    <mergeCell ref="I2:I3"/>
  </mergeCells>
  <pageMargins left="0.70866141732283472" right="0.70866141732283472" top="0.74803149606299213" bottom="0.74803149606299213" header="0.31496062992125984" footer="0.31496062992125984"/>
  <pageSetup paperSize="9" scale="39" fitToHeight="0" orientation="portrait" r:id="rId1"/>
  <headerFooter>
    <oddHeader>&amp;RHEIDELBERG ADMIN BUILDING</oddHeader>
    <oddFooter>&amp;CPage &amp;P&amp;R&amp;D
DRAFT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3550"/>
  <sheetViews>
    <sheetView view="pageBreakPreview" topLeftCell="A2" zoomScale="50" zoomScaleNormal="50" zoomScaleSheetLayoutView="50" workbookViewId="0">
      <pane ySplit="2" topLeftCell="A3522" activePane="bottomLeft" state="frozen"/>
      <selection activeCell="C3547" sqref="C3547"/>
      <selection pane="bottomLeft" activeCell="C3547" sqref="C3547"/>
    </sheetView>
  </sheetViews>
  <sheetFormatPr defaultColWidth="8.88671875" defaultRowHeight="23.4"/>
  <cols>
    <col min="1" max="2" width="8.88671875" style="230"/>
    <col min="3" max="3" width="118.33203125" style="230" customWidth="1"/>
    <col min="4" max="4" width="11.33203125" style="230" customWidth="1"/>
    <col min="5" max="5" width="16.33203125" style="230" bestFit="1" customWidth="1"/>
    <col min="6" max="6" width="24.5546875" style="349" customWidth="1"/>
    <col min="7" max="7" width="27.77734375" style="349" bestFit="1" customWidth="1"/>
    <col min="8" max="8" width="4.6640625" style="281" customWidth="1"/>
    <col min="9" max="10" width="8.88671875" style="230"/>
    <col min="11" max="11" width="12.6640625" style="230" bestFit="1" customWidth="1"/>
    <col min="12" max="16384" width="8.88671875" style="230"/>
  </cols>
  <sheetData>
    <row r="1" spans="3:8" ht="24" thickBot="1">
      <c r="C1" s="235"/>
      <c r="D1" s="235"/>
      <c r="E1" s="235"/>
      <c r="F1" s="236"/>
      <c r="G1" s="236"/>
      <c r="H1" s="237"/>
    </row>
    <row r="2" spans="3:8">
      <c r="C2" s="238"/>
      <c r="D2" s="239"/>
      <c r="E2" s="239"/>
      <c r="F2" s="240"/>
      <c r="G2" s="241"/>
      <c r="H2" s="242"/>
    </row>
    <row r="3" spans="3:8">
      <c r="C3" s="103"/>
      <c r="D3" s="63" t="s">
        <v>0</v>
      </c>
      <c r="E3" s="63" t="s">
        <v>1</v>
      </c>
      <c r="F3" s="60" t="s">
        <v>133</v>
      </c>
      <c r="G3" s="61" t="s">
        <v>134</v>
      </c>
      <c r="H3" s="242"/>
    </row>
    <row r="4" spans="3:8">
      <c r="C4" s="103"/>
      <c r="D4" s="63"/>
      <c r="E4" s="63"/>
      <c r="F4" s="60"/>
      <c r="G4" s="61"/>
      <c r="H4" s="242"/>
    </row>
    <row r="5" spans="3:8">
      <c r="C5" s="558" t="s">
        <v>1585</v>
      </c>
      <c r="D5" s="244" t="s">
        <v>3</v>
      </c>
      <c r="E5" s="62"/>
      <c r="F5" s="225"/>
      <c r="G5" s="245"/>
      <c r="H5" s="242"/>
    </row>
    <row r="6" spans="3:8">
      <c r="C6" s="521"/>
      <c r="D6" s="62"/>
      <c r="E6" s="62"/>
      <c r="F6" s="225"/>
      <c r="G6" s="245"/>
      <c r="H6" s="242"/>
    </row>
    <row r="7" spans="3:8" s="246" customFormat="1">
      <c r="C7" s="243" t="s">
        <v>450</v>
      </c>
      <c r="D7" s="58" t="s">
        <v>3</v>
      </c>
      <c r="E7" s="59"/>
      <c r="F7" s="60"/>
      <c r="G7" s="61"/>
    </row>
    <row r="8" spans="3:8" s="246" customFormat="1">
      <c r="C8" s="243"/>
      <c r="D8" s="58"/>
      <c r="E8" s="59"/>
      <c r="F8" s="60"/>
      <c r="G8" s="61"/>
    </row>
    <row r="9" spans="3:8" s="246" customFormat="1">
      <c r="C9" s="559" t="s">
        <v>1586</v>
      </c>
      <c r="D9" s="58" t="s">
        <v>3</v>
      </c>
      <c r="E9" s="59"/>
      <c r="F9" s="60"/>
      <c r="G9" s="61"/>
    </row>
    <row r="10" spans="3:8" s="246" customFormat="1">
      <c r="C10" s="57"/>
      <c r="D10" s="58"/>
      <c r="E10" s="59"/>
      <c r="F10" s="60"/>
      <c r="G10" s="61"/>
    </row>
    <row r="11" spans="3:8" s="246" customFormat="1" ht="172.5" customHeight="1">
      <c r="C11" s="95" t="s">
        <v>451</v>
      </c>
      <c r="D11" s="91"/>
      <c r="E11" s="62"/>
      <c r="F11" s="96"/>
      <c r="G11" s="97"/>
    </row>
    <row r="12" spans="3:8" s="246" customFormat="1">
      <c r="C12" s="95"/>
      <c r="D12" s="91"/>
      <c r="E12" s="62"/>
      <c r="F12" s="96"/>
      <c r="G12" s="97"/>
    </row>
    <row r="13" spans="3:8" s="247" customFormat="1">
      <c r="C13" s="98" t="s">
        <v>452</v>
      </c>
      <c r="D13" s="58" t="s">
        <v>8</v>
      </c>
      <c r="E13" s="62"/>
      <c r="F13" s="99"/>
      <c r="G13" s="100"/>
    </row>
    <row r="14" spans="3:8" s="246" customFormat="1">
      <c r="C14" s="95"/>
      <c r="D14" s="91"/>
      <c r="E14" s="62"/>
      <c r="F14" s="96"/>
      <c r="G14" s="97"/>
    </row>
    <row r="15" spans="3:8" s="246" customFormat="1" ht="70.2">
      <c r="C15" s="95" t="s">
        <v>453</v>
      </c>
      <c r="D15" s="91"/>
      <c r="E15" s="62"/>
      <c r="F15" s="96"/>
      <c r="G15" s="97"/>
    </row>
    <row r="16" spans="3:8" s="246" customFormat="1">
      <c r="C16" s="95"/>
      <c r="D16" s="91"/>
      <c r="E16" s="62"/>
      <c r="F16" s="96"/>
      <c r="G16" s="97"/>
    </row>
    <row r="17" spans="3:7" s="246" customFormat="1" ht="46.8">
      <c r="C17" s="95" t="s">
        <v>454</v>
      </c>
      <c r="D17" s="91"/>
      <c r="E17" s="62"/>
      <c r="F17" s="96"/>
      <c r="G17" s="97"/>
    </row>
    <row r="18" spans="3:7" s="246" customFormat="1">
      <c r="C18" s="95"/>
      <c r="D18" s="91"/>
      <c r="E18" s="62"/>
      <c r="F18" s="96"/>
      <c r="G18" s="97"/>
    </row>
    <row r="19" spans="3:7" s="246" customFormat="1" ht="93.6">
      <c r="C19" s="95" t="s">
        <v>455</v>
      </c>
      <c r="D19" s="91"/>
      <c r="E19" s="62"/>
      <c r="F19" s="96"/>
      <c r="G19" s="97"/>
    </row>
    <row r="20" spans="3:7" s="246" customFormat="1">
      <c r="C20" s="95"/>
      <c r="D20" s="91"/>
      <c r="E20" s="62"/>
      <c r="F20" s="96"/>
      <c r="G20" s="97"/>
    </row>
    <row r="21" spans="3:7" s="246" customFormat="1" ht="46.8">
      <c r="C21" s="95" t="s">
        <v>456</v>
      </c>
      <c r="D21" s="91"/>
      <c r="E21" s="62"/>
      <c r="F21" s="96"/>
      <c r="G21" s="97"/>
    </row>
    <row r="22" spans="3:7" s="246" customFormat="1">
      <c r="C22" s="95"/>
      <c r="D22" s="91"/>
      <c r="E22" s="62"/>
      <c r="F22" s="96"/>
      <c r="G22" s="97"/>
    </row>
    <row r="23" spans="3:7" s="246" customFormat="1" ht="46.8">
      <c r="C23" s="95" t="s">
        <v>457</v>
      </c>
      <c r="D23" s="91"/>
      <c r="E23" s="62"/>
      <c r="F23" s="96"/>
      <c r="G23" s="97"/>
    </row>
    <row r="24" spans="3:7" s="246" customFormat="1">
      <c r="C24" s="95"/>
      <c r="D24" s="91"/>
      <c r="E24" s="62"/>
      <c r="F24" s="96"/>
      <c r="G24" s="97"/>
    </row>
    <row r="25" spans="3:7" s="246" customFormat="1" ht="46.8">
      <c r="C25" s="95" t="s">
        <v>458</v>
      </c>
      <c r="D25" s="91"/>
      <c r="E25" s="62"/>
      <c r="F25" s="96"/>
      <c r="G25" s="97"/>
    </row>
    <row r="26" spans="3:7" s="246" customFormat="1">
      <c r="C26" s="95"/>
      <c r="D26" s="91"/>
      <c r="E26" s="62"/>
      <c r="F26" s="96"/>
      <c r="G26" s="97"/>
    </row>
    <row r="27" spans="3:7" s="246" customFormat="1" ht="140.4">
      <c r="C27" s="95" t="s">
        <v>459</v>
      </c>
      <c r="D27" s="91"/>
      <c r="E27" s="62"/>
      <c r="F27" s="96"/>
      <c r="G27" s="97"/>
    </row>
    <row r="28" spans="3:7" s="246" customFormat="1">
      <c r="C28" s="95"/>
      <c r="D28" s="91"/>
      <c r="E28" s="62"/>
      <c r="F28" s="96"/>
      <c r="G28" s="97"/>
    </row>
    <row r="29" spans="3:7" s="247" customFormat="1">
      <c r="C29" s="98" t="s">
        <v>460</v>
      </c>
      <c r="D29" s="58" t="s">
        <v>8</v>
      </c>
      <c r="E29" s="62"/>
      <c r="F29" s="99"/>
      <c r="G29" s="100"/>
    </row>
    <row r="30" spans="3:7" s="246" customFormat="1">
      <c r="C30" s="95"/>
      <c r="D30" s="91"/>
      <c r="E30" s="62"/>
      <c r="F30" s="96"/>
      <c r="G30" s="97"/>
    </row>
    <row r="31" spans="3:7" s="247" customFormat="1">
      <c r="C31" s="98" t="s">
        <v>461</v>
      </c>
      <c r="D31" s="58" t="s">
        <v>11</v>
      </c>
      <c r="E31" s="62"/>
      <c r="F31" s="99"/>
      <c r="G31" s="100"/>
    </row>
    <row r="32" spans="3:7" s="246" customFormat="1">
      <c r="C32" s="95"/>
      <c r="D32" s="91"/>
      <c r="E32" s="62"/>
      <c r="F32" s="96"/>
      <c r="G32" s="97"/>
    </row>
    <row r="33" spans="3:7" s="246" customFormat="1" ht="261" customHeight="1">
      <c r="C33" s="95" t="s">
        <v>462</v>
      </c>
      <c r="D33" s="91"/>
      <c r="E33" s="62"/>
      <c r="F33" s="96"/>
      <c r="G33" s="97"/>
    </row>
    <row r="34" spans="3:7" s="246" customFormat="1">
      <c r="C34" s="95"/>
      <c r="D34" s="91"/>
      <c r="E34" s="62"/>
      <c r="F34" s="96"/>
      <c r="G34" s="97"/>
    </row>
    <row r="35" spans="3:7" s="246" customFormat="1" ht="70.2">
      <c r="C35" s="95" t="s">
        <v>463</v>
      </c>
      <c r="D35" s="91"/>
      <c r="E35" s="62"/>
      <c r="F35" s="96"/>
      <c r="G35" s="97"/>
    </row>
    <row r="36" spans="3:7" s="246" customFormat="1">
      <c r="C36" s="95"/>
      <c r="D36" s="91"/>
      <c r="E36" s="62"/>
      <c r="F36" s="96"/>
      <c r="G36" s="97"/>
    </row>
    <row r="37" spans="3:7" s="246" customFormat="1" ht="46.8">
      <c r="C37" s="95" t="s">
        <v>464</v>
      </c>
      <c r="D37" s="91"/>
      <c r="E37" s="62"/>
      <c r="F37" s="96"/>
      <c r="G37" s="97"/>
    </row>
    <row r="38" spans="3:7" s="246" customFormat="1">
      <c r="C38" s="95"/>
      <c r="D38" s="91"/>
      <c r="E38" s="62"/>
      <c r="F38" s="96"/>
      <c r="G38" s="97"/>
    </row>
    <row r="39" spans="3:7" s="246" customFormat="1" ht="93.6">
      <c r="C39" s="95" t="s">
        <v>465</v>
      </c>
      <c r="D39" s="91"/>
      <c r="E39" s="62"/>
      <c r="F39" s="96"/>
      <c r="G39" s="97"/>
    </row>
    <row r="40" spans="3:7" s="246" customFormat="1">
      <c r="C40" s="95"/>
      <c r="D40" s="91"/>
      <c r="E40" s="62"/>
      <c r="F40" s="96"/>
      <c r="G40" s="97"/>
    </row>
    <row r="41" spans="3:7" s="246" customFormat="1" ht="93.6">
      <c r="C41" s="95" t="s">
        <v>466</v>
      </c>
      <c r="D41" s="91"/>
      <c r="E41" s="62"/>
      <c r="F41" s="96"/>
      <c r="G41" s="97"/>
    </row>
    <row r="42" spans="3:7" s="246" customFormat="1">
      <c r="C42" s="95"/>
      <c r="D42" s="91"/>
      <c r="E42" s="62"/>
      <c r="F42" s="96"/>
      <c r="G42" s="97"/>
    </row>
    <row r="43" spans="3:7" s="246" customFormat="1" ht="93.6">
      <c r="C43" s="95" t="s">
        <v>467</v>
      </c>
      <c r="D43" s="91"/>
      <c r="E43" s="62"/>
      <c r="F43" s="96"/>
      <c r="G43" s="97"/>
    </row>
    <row r="44" spans="3:7" s="246" customFormat="1">
      <c r="C44" s="95"/>
      <c r="D44" s="91"/>
      <c r="E44" s="62"/>
      <c r="F44" s="96"/>
      <c r="G44" s="97"/>
    </row>
    <row r="45" spans="3:7" s="247" customFormat="1">
      <c r="C45" s="98" t="s">
        <v>468</v>
      </c>
      <c r="D45" s="58" t="s">
        <v>8</v>
      </c>
      <c r="E45" s="63"/>
      <c r="F45" s="99"/>
      <c r="G45" s="100"/>
    </row>
    <row r="46" spans="3:7" s="246" customFormat="1">
      <c r="C46" s="95"/>
      <c r="D46" s="91"/>
      <c r="E46" s="62"/>
      <c r="F46" s="96"/>
      <c r="G46" s="97"/>
    </row>
    <row r="47" spans="3:7" s="246" customFormat="1" ht="46.8">
      <c r="C47" s="95" t="s">
        <v>469</v>
      </c>
      <c r="D47" s="91"/>
      <c r="E47" s="62"/>
      <c r="F47" s="96"/>
      <c r="G47" s="97"/>
    </row>
    <row r="48" spans="3:7" s="246" customFormat="1">
      <c r="C48" s="95"/>
      <c r="D48" s="91"/>
      <c r="E48" s="62"/>
      <c r="F48" s="96"/>
      <c r="G48" s="97"/>
    </row>
    <row r="49" spans="3:7" s="246" customFormat="1" ht="46.8">
      <c r="C49" s="95" t="s">
        <v>470</v>
      </c>
      <c r="D49" s="91"/>
      <c r="E49" s="62"/>
      <c r="F49" s="96"/>
      <c r="G49" s="97"/>
    </row>
    <row r="50" spans="3:7" s="246" customFormat="1">
      <c r="C50" s="95"/>
      <c r="D50" s="91"/>
      <c r="E50" s="62"/>
      <c r="F50" s="96"/>
      <c r="G50" s="97"/>
    </row>
    <row r="51" spans="3:7" s="246" customFormat="1" ht="46.8">
      <c r="C51" s="95" t="s">
        <v>471</v>
      </c>
      <c r="D51" s="91"/>
      <c r="E51" s="62"/>
      <c r="F51" s="96"/>
      <c r="G51" s="97"/>
    </row>
    <row r="52" spans="3:7" s="246" customFormat="1">
      <c r="C52" s="95"/>
      <c r="D52" s="91"/>
      <c r="E52" s="62"/>
      <c r="F52" s="96"/>
      <c r="G52" s="97"/>
    </row>
    <row r="53" spans="3:7" s="247" customFormat="1">
      <c r="C53" s="98" t="s">
        <v>472</v>
      </c>
      <c r="D53" s="58" t="s">
        <v>8</v>
      </c>
      <c r="E53" s="63"/>
      <c r="F53" s="99"/>
      <c r="G53" s="100"/>
    </row>
    <row r="54" spans="3:7" s="246" customFormat="1">
      <c r="C54" s="95"/>
      <c r="D54" s="91"/>
      <c r="E54" s="62"/>
      <c r="F54" s="96"/>
      <c r="G54" s="97"/>
    </row>
    <row r="55" spans="3:7" s="246" customFormat="1" ht="93.6">
      <c r="C55" s="95" t="s">
        <v>473</v>
      </c>
      <c r="D55" s="91"/>
      <c r="E55" s="62"/>
      <c r="F55" s="96"/>
      <c r="G55" s="97"/>
    </row>
    <row r="56" spans="3:7" s="246" customFormat="1">
      <c r="C56" s="95"/>
      <c r="D56" s="91"/>
      <c r="E56" s="62"/>
      <c r="F56" s="96"/>
      <c r="G56" s="97"/>
    </row>
    <row r="57" spans="3:7" s="247" customFormat="1">
      <c r="C57" s="98" t="s">
        <v>474</v>
      </c>
      <c r="D57" s="58" t="s">
        <v>8</v>
      </c>
      <c r="E57" s="63"/>
      <c r="F57" s="99"/>
      <c r="G57" s="100"/>
    </row>
    <row r="58" spans="3:7" s="246" customFormat="1">
      <c r="C58" s="95"/>
      <c r="D58" s="91"/>
      <c r="E58" s="62"/>
      <c r="F58" s="96"/>
      <c r="G58" s="97"/>
    </row>
    <row r="59" spans="3:7" s="247" customFormat="1">
      <c r="C59" s="98" t="s">
        <v>475</v>
      </c>
      <c r="D59" s="58" t="s">
        <v>5</v>
      </c>
      <c r="E59" s="63"/>
      <c r="F59" s="99"/>
      <c r="G59" s="100"/>
    </row>
    <row r="60" spans="3:7" s="246" customFormat="1">
      <c r="C60" s="95"/>
      <c r="D60" s="91"/>
      <c r="E60" s="62"/>
      <c r="F60" s="96"/>
      <c r="G60" s="97"/>
    </row>
    <row r="61" spans="3:7" s="246" customFormat="1">
      <c r="C61" s="95" t="s">
        <v>476</v>
      </c>
      <c r="D61" s="91" t="s">
        <v>477</v>
      </c>
      <c r="E61" s="62"/>
      <c r="F61" s="101"/>
      <c r="G61" s="97"/>
    </row>
    <row r="62" spans="3:7" s="246" customFormat="1">
      <c r="C62" s="95"/>
      <c r="D62" s="91"/>
      <c r="E62" s="62"/>
      <c r="F62" s="101"/>
      <c r="G62" s="97"/>
    </row>
    <row r="63" spans="3:7" s="246" customFormat="1">
      <c r="C63" s="95" t="s">
        <v>478</v>
      </c>
      <c r="D63" s="91" t="s">
        <v>477</v>
      </c>
      <c r="E63" s="62"/>
      <c r="F63" s="101"/>
      <c r="G63" s="97"/>
    </row>
    <row r="64" spans="3:7" s="246" customFormat="1">
      <c r="C64" s="95"/>
      <c r="D64" s="91"/>
      <c r="E64" s="62"/>
      <c r="F64" s="101"/>
      <c r="G64" s="97"/>
    </row>
    <row r="65" spans="3:7" s="246" customFormat="1" ht="234">
      <c r="C65" s="95" t="s">
        <v>479</v>
      </c>
      <c r="D65" s="91" t="s">
        <v>477</v>
      </c>
      <c r="E65" s="62"/>
      <c r="F65" s="101"/>
      <c r="G65" s="97"/>
    </row>
    <row r="66" spans="3:7" s="246" customFormat="1">
      <c r="C66" s="95"/>
      <c r="D66" s="91"/>
      <c r="E66" s="62"/>
      <c r="F66" s="101"/>
      <c r="G66" s="97"/>
    </row>
    <row r="67" spans="3:7" s="246" customFormat="1" ht="70.2">
      <c r="C67" s="95" t="s">
        <v>480</v>
      </c>
      <c r="D67" s="91" t="s">
        <v>477</v>
      </c>
      <c r="E67" s="62"/>
      <c r="F67" s="101"/>
      <c r="G67" s="97"/>
    </row>
    <row r="68" spans="3:7" s="246" customFormat="1">
      <c r="C68" s="95"/>
      <c r="D68" s="91"/>
      <c r="E68" s="62"/>
      <c r="F68" s="101"/>
      <c r="G68" s="97"/>
    </row>
    <row r="69" spans="3:7" s="246" customFormat="1" ht="70.2">
      <c r="C69" s="95" t="s">
        <v>481</v>
      </c>
      <c r="D69" s="91" t="s">
        <v>477</v>
      </c>
      <c r="E69" s="62"/>
      <c r="F69" s="101"/>
      <c r="G69" s="97"/>
    </row>
    <row r="70" spans="3:7" s="246" customFormat="1">
      <c r="C70" s="95"/>
      <c r="D70" s="91"/>
      <c r="E70" s="62"/>
      <c r="F70" s="101"/>
      <c r="G70" s="97"/>
    </row>
    <row r="71" spans="3:7" s="246" customFormat="1">
      <c r="C71" s="95" t="s">
        <v>482</v>
      </c>
      <c r="D71" s="91" t="s">
        <v>477</v>
      </c>
      <c r="E71" s="62"/>
      <c r="F71" s="101"/>
      <c r="G71" s="97"/>
    </row>
    <row r="72" spans="3:7" s="246" customFormat="1">
      <c r="C72" s="95"/>
      <c r="D72" s="91"/>
      <c r="E72" s="62"/>
      <c r="F72" s="101"/>
      <c r="G72" s="97"/>
    </row>
    <row r="73" spans="3:7" s="246" customFormat="1" ht="187.2">
      <c r="C73" s="95" t="s">
        <v>483</v>
      </c>
      <c r="D73" s="91" t="s">
        <v>477</v>
      </c>
      <c r="E73" s="62"/>
      <c r="F73" s="101"/>
      <c r="G73" s="97"/>
    </row>
    <row r="74" spans="3:7" s="246" customFormat="1">
      <c r="C74" s="95"/>
      <c r="D74" s="91"/>
      <c r="E74" s="62"/>
      <c r="F74" s="101"/>
      <c r="G74" s="97"/>
    </row>
    <row r="75" spans="3:7" s="246" customFormat="1">
      <c r="C75" s="95" t="s">
        <v>484</v>
      </c>
      <c r="D75" s="91" t="s">
        <v>477</v>
      </c>
      <c r="E75" s="62"/>
      <c r="F75" s="101"/>
      <c r="G75" s="97"/>
    </row>
    <row r="76" spans="3:7" s="246" customFormat="1">
      <c r="C76" s="95"/>
      <c r="D76" s="91"/>
      <c r="E76" s="62"/>
      <c r="F76" s="101"/>
      <c r="G76" s="97"/>
    </row>
    <row r="77" spans="3:7" s="246" customFormat="1" ht="46.8">
      <c r="C77" s="95" t="s">
        <v>485</v>
      </c>
      <c r="D77" s="91" t="s">
        <v>477</v>
      </c>
      <c r="E77" s="62"/>
      <c r="F77" s="101"/>
      <c r="G77" s="97"/>
    </row>
    <row r="78" spans="3:7" s="246" customFormat="1">
      <c r="C78" s="95"/>
      <c r="D78" s="91"/>
      <c r="E78" s="62"/>
      <c r="F78" s="101"/>
      <c r="G78" s="97"/>
    </row>
    <row r="79" spans="3:7" s="246" customFormat="1" ht="46.8">
      <c r="C79" s="95" t="s">
        <v>486</v>
      </c>
      <c r="D79" s="91" t="s">
        <v>477</v>
      </c>
      <c r="E79" s="62"/>
      <c r="F79" s="101"/>
      <c r="G79" s="97"/>
    </row>
    <row r="80" spans="3:7" s="246" customFormat="1">
      <c r="C80" s="95"/>
      <c r="D80" s="91"/>
      <c r="E80" s="62"/>
      <c r="F80" s="101"/>
      <c r="G80" s="97"/>
    </row>
    <row r="81" spans="3:7" s="246" customFormat="1" ht="46.8">
      <c r="C81" s="95" t="s">
        <v>487</v>
      </c>
      <c r="D81" s="91" t="s">
        <v>477</v>
      </c>
      <c r="E81" s="62"/>
      <c r="F81" s="101"/>
      <c r="G81" s="97"/>
    </row>
    <row r="82" spans="3:7" s="246" customFormat="1">
      <c r="C82" s="95"/>
      <c r="D82" s="91"/>
      <c r="E82" s="62"/>
      <c r="F82" s="101"/>
      <c r="G82" s="97"/>
    </row>
    <row r="83" spans="3:7" s="246" customFormat="1" ht="46.8">
      <c r="C83" s="95" t="s">
        <v>488</v>
      </c>
      <c r="D83" s="91" t="s">
        <v>477</v>
      </c>
      <c r="E83" s="62"/>
      <c r="F83" s="101"/>
      <c r="G83" s="97"/>
    </row>
    <row r="84" spans="3:7" s="246" customFormat="1">
      <c r="C84" s="95"/>
      <c r="D84" s="91"/>
      <c r="E84" s="62"/>
      <c r="F84" s="101"/>
      <c r="G84" s="97"/>
    </row>
    <row r="85" spans="3:7" s="246" customFormat="1">
      <c r="C85" s="95" t="s">
        <v>489</v>
      </c>
      <c r="D85" s="91" t="s">
        <v>9</v>
      </c>
      <c r="E85" s="62">
        <v>1</v>
      </c>
      <c r="F85" s="101"/>
      <c r="G85" s="97">
        <f>E85*F85</f>
        <v>0</v>
      </c>
    </row>
    <row r="86" spans="3:7" s="246" customFormat="1">
      <c r="C86" s="95"/>
      <c r="D86" s="91"/>
      <c r="E86" s="62"/>
      <c r="F86" s="101"/>
      <c r="G86" s="97"/>
    </row>
    <row r="87" spans="3:7" s="246" customFormat="1">
      <c r="C87" s="95" t="s">
        <v>490</v>
      </c>
      <c r="D87" s="91" t="s">
        <v>477</v>
      </c>
      <c r="E87" s="62"/>
      <c r="F87" s="101"/>
      <c r="G87" s="97"/>
    </row>
    <row r="88" spans="3:7" s="246" customFormat="1">
      <c r="C88" s="95"/>
      <c r="D88" s="91"/>
      <c r="E88" s="62"/>
      <c r="F88" s="101"/>
      <c r="G88" s="97"/>
    </row>
    <row r="89" spans="3:7" s="246" customFormat="1" ht="46.8">
      <c r="C89" s="95" t="s">
        <v>491</v>
      </c>
      <c r="D89" s="91" t="s">
        <v>9</v>
      </c>
      <c r="E89" s="62">
        <v>1</v>
      </c>
      <c r="F89" s="101"/>
      <c r="G89" s="97">
        <f>E89*F89</f>
        <v>0</v>
      </c>
    </row>
    <row r="90" spans="3:7" s="246" customFormat="1">
      <c r="C90" s="95"/>
      <c r="D90" s="91"/>
      <c r="E90" s="62"/>
      <c r="F90" s="101"/>
      <c r="G90" s="97"/>
    </row>
    <row r="91" spans="3:7" s="246" customFormat="1" ht="46.8">
      <c r="C91" s="95" t="s">
        <v>492</v>
      </c>
      <c r="D91" s="91" t="s">
        <v>9</v>
      </c>
      <c r="E91" s="62">
        <v>1</v>
      </c>
      <c r="F91" s="101"/>
      <c r="G91" s="97">
        <f>E91*F91</f>
        <v>0</v>
      </c>
    </row>
    <row r="92" spans="3:7" s="246" customFormat="1">
      <c r="C92" s="95"/>
      <c r="D92" s="91"/>
      <c r="E92" s="62"/>
      <c r="F92" s="101"/>
      <c r="G92" s="97"/>
    </row>
    <row r="93" spans="3:7" s="246" customFormat="1">
      <c r="C93" s="95" t="s">
        <v>493</v>
      </c>
      <c r="D93" s="91" t="s">
        <v>477</v>
      </c>
      <c r="E93" s="62"/>
      <c r="F93" s="101"/>
      <c r="G93" s="97"/>
    </row>
    <row r="94" spans="3:7" s="246" customFormat="1">
      <c r="C94" s="95"/>
      <c r="D94" s="91"/>
      <c r="E94" s="62"/>
      <c r="F94" s="101"/>
      <c r="G94" s="97"/>
    </row>
    <row r="95" spans="3:7" s="246" customFormat="1">
      <c r="C95" s="95" t="s">
        <v>494</v>
      </c>
      <c r="D95" s="91" t="s">
        <v>477</v>
      </c>
      <c r="E95" s="62"/>
      <c r="F95" s="101"/>
      <c r="G95" s="97"/>
    </row>
    <row r="96" spans="3:7" s="246" customFormat="1">
      <c r="C96" s="95"/>
      <c r="D96" s="91"/>
      <c r="E96" s="62"/>
      <c r="F96" s="101"/>
      <c r="G96" s="97"/>
    </row>
    <row r="97" spans="3:7" s="246" customFormat="1" ht="46.8">
      <c r="C97" s="95" t="s">
        <v>495</v>
      </c>
      <c r="D97" s="91" t="s">
        <v>477</v>
      </c>
      <c r="E97" s="62"/>
      <c r="F97" s="101"/>
      <c r="G97" s="97"/>
    </row>
    <row r="98" spans="3:7" s="246" customFormat="1">
      <c r="C98" s="95"/>
      <c r="D98" s="91"/>
      <c r="E98" s="62"/>
      <c r="F98" s="101"/>
      <c r="G98" s="97"/>
    </row>
    <row r="99" spans="3:7" s="246" customFormat="1">
      <c r="C99" s="95" t="s">
        <v>496</v>
      </c>
      <c r="D99" s="91" t="s">
        <v>477</v>
      </c>
      <c r="E99" s="62"/>
      <c r="F99" s="101"/>
      <c r="G99" s="97"/>
    </row>
    <row r="100" spans="3:7" s="246" customFormat="1">
      <c r="C100" s="95"/>
      <c r="D100" s="91"/>
      <c r="E100" s="62"/>
      <c r="F100" s="101"/>
      <c r="G100" s="97"/>
    </row>
    <row r="101" spans="3:7" s="246" customFormat="1" ht="46.8">
      <c r="C101" s="95" t="s">
        <v>497</v>
      </c>
      <c r="D101" s="91" t="s">
        <v>477</v>
      </c>
      <c r="E101" s="62"/>
      <c r="F101" s="101"/>
      <c r="G101" s="97"/>
    </row>
    <row r="102" spans="3:7" s="246" customFormat="1">
      <c r="C102" s="95"/>
      <c r="D102" s="91"/>
      <c r="E102" s="62"/>
      <c r="F102" s="96"/>
      <c r="G102" s="97"/>
    </row>
    <row r="103" spans="3:7" s="247" customFormat="1">
      <c r="C103" s="98" t="s">
        <v>461</v>
      </c>
      <c r="D103" s="58"/>
      <c r="E103" s="63"/>
      <c r="F103" s="99"/>
      <c r="G103" s="100"/>
    </row>
    <row r="104" spans="3:7" s="246" customFormat="1">
      <c r="C104" s="95"/>
      <c r="D104" s="91"/>
      <c r="E104" s="62"/>
      <c r="F104" s="96"/>
      <c r="G104" s="97"/>
    </row>
    <row r="105" spans="3:7" s="246" customFormat="1" ht="93.6">
      <c r="C105" s="95" t="s">
        <v>498</v>
      </c>
      <c r="D105" s="91" t="s">
        <v>477</v>
      </c>
      <c r="E105" s="62"/>
      <c r="F105" s="101"/>
      <c r="G105" s="97"/>
    </row>
    <row r="106" spans="3:7" s="246" customFormat="1">
      <c r="C106" s="95"/>
      <c r="D106" s="91"/>
      <c r="E106" s="62"/>
      <c r="F106" s="96"/>
      <c r="G106" s="97"/>
    </row>
    <row r="107" spans="3:7" s="246" customFormat="1">
      <c r="C107" s="95" t="s">
        <v>489</v>
      </c>
      <c r="D107" s="91" t="s">
        <v>9</v>
      </c>
      <c r="E107" s="62">
        <v>1</v>
      </c>
      <c r="F107" s="101"/>
      <c r="G107" s="97">
        <f>E107*F107</f>
        <v>0</v>
      </c>
    </row>
    <row r="108" spans="3:7" s="246" customFormat="1">
      <c r="C108" s="95"/>
      <c r="D108" s="91"/>
      <c r="E108" s="62"/>
      <c r="F108" s="101"/>
      <c r="G108" s="97"/>
    </row>
    <row r="109" spans="3:7" s="246" customFormat="1">
      <c r="C109" s="95" t="s">
        <v>499</v>
      </c>
      <c r="D109" s="91" t="s">
        <v>477</v>
      </c>
      <c r="E109" s="62"/>
      <c r="F109" s="101"/>
      <c r="G109" s="97"/>
    </row>
    <row r="110" spans="3:7" s="246" customFormat="1">
      <c r="C110" s="95"/>
      <c r="D110" s="91"/>
      <c r="E110" s="62"/>
      <c r="F110" s="101"/>
      <c r="G110" s="97"/>
    </row>
    <row r="111" spans="3:7" s="246" customFormat="1" ht="70.2">
      <c r="C111" s="95" t="s">
        <v>500</v>
      </c>
      <c r="D111" s="91" t="s">
        <v>477</v>
      </c>
      <c r="E111" s="62"/>
      <c r="F111" s="101"/>
      <c r="G111" s="97"/>
    </row>
    <row r="112" spans="3:7" s="246" customFormat="1">
      <c r="C112" s="95"/>
      <c r="D112" s="91"/>
      <c r="E112" s="62"/>
      <c r="F112" s="101"/>
      <c r="G112" s="97"/>
    </row>
    <row r="113" spans="3:7" s="246" customFormat="1">
      <c r="C113" s="95" t="s">
        <v>501</v>
      </c>
      <c r="D113" s="91" t="s">
        <v>477</v>
      </c>
      <c r="E113" s="62"/>
      <c r="F113" s="101"/>
      <c r="G113" s="97"/>
    </row>
    <row r="114" spans="3:7" s="246" customFormat="1">
      <c r="C114" s="95"/>
      <c r="D114" s="91"/>
      <c r="E114" s="62"/>
      <c r="F114" s="101"/>
      <c r="G114" s="97"/>
    </row>
    <row r="115" spans="3:7" s="246" customFormat="1" ht="93.6">
      <c r="C115" s="95" t="s">
        <v>502</v>
      </c>
      <c r="D115" s="91" t="s">
        <v>477</v>
      </c>
      <c r="E115" s="62"/>
      <c r="F115" s="101"/>
      <c r="G115" s="97"/>
    </row>
    <row r="116" spans="3:7" s="246" customFormat="1">
      <c r="C116" s="95"/>
      <c r="D116" s="91"/>
      <c r="E116" s="62"/>
      <c r="F116" s="101"/>
      <c r="G116" s="97"/>
    </row>
    <row r="117" spans="3:7" s="246" customFormat="1" ht="46.8">
      <c r="C117" s="95" t="s">
        <v>503</v>
      </c>
      <c r="D117" s="91" t="s">
        <v>477</v>
      </c>
      <c r="E117" s="62"/>
      <c r="F117" s="101"/>
      <c r="G117" s="97"/>
    </row>
    <row r="118" spans="3:7" s="246" customFormat="1">
      <c r="C118" s="95"/>
      <c r="D118" s="91"/>
      <c r="E118" s="62"/>
      <c r="F118" s="101"/>
      <c r="G118" s="97"/>
    </row>
    <row r="119" spans="3:7" s="247" customFormat="1">
      <c r="C119" s="98" t="s">
        <v>504</v>
      </c>
      <c r="D119" s="58" t="s">
        <v>477</v>
      </c>
      <c r="E119" s="63"/>
      <c r="F119" s="60"/>
      <c r="G119" s="100"/>
    </row>
    <row r="120" spans="3:7" s="246" customFormat="1">
      <c r="C120" s="95"/>
      <c r="D120" s="91"/>
      <c r="E120" s="62"/>
      <c r="F120" s="101"/>
      <c r="G120" s="97"/>
    </row>
    <row r="121" spans="3:7" s="246" customFormat="1" ht="70.2">
      <c r="C121" s="424" t="s">
        <v>505</v>
      </c>
      <c r="D121" s="425" t="s">
        <v>477</v>
      </c>
      <c r="E121" s="62"/>
      <c r="F121" s="101"/>
      <c r="G121" s="97"/>
    </row>
    <row r="122" spans="3:7" s="246" customFormat="1">
      <c r="C122" s="95"/>
      <c r="D122" s="91"/>
      <c r="E122" s="62"/>
      <c r="F122" s="101"/>
      <c r="G122" s="97"/>
    </row>
    <row r="123" spans="3:7" s="246" customFormat="1" ht="46.8">
      <c r="C123" s="95" t="s">
        <v>506</v>
      </c>
      <c r="D123" s="91" t="s">
        <v>477</v>
      </c>
      <c r="E123" s="62"/>
      <c r="F123" s="101"/>
      <c r="G123" s="97"/>
    </row>
    <row r="124" spans="3:7" s="246" customFormat="1">
      <c r="C124" s="95"/>
      <c r="D124" s="91"/>
      <c r="E124" s="62"/>
      <c r="F124" s="101"/>
      <c r="G124" s="97"/>
    </row>
    <row r="125" spans="3:7" s="246" customFormat="1" ht="46.8">
      <c r="C125" s="95" t="s">
        <v>507</v>
      </c>
      <c r="D125" s="91" t="s">
        <v>477</v>
      </c>
      <c r="E125" s="62"/>
      <c r="F125" s="101"/>
      <c r="G125" s="97"/>
    </row>
    <row r="126" spans="3:7" s="246" customFormat="1">
      <c r="C126" s="95"/>
      <c r="D126" s="91"/>
      <c r="E126" s="62"/>
      <c r="F126" s="101"/>
      <c r="G126" s="97"/>
    </row>
    <row r="127" spans="3:7" s="246" customFormat="1">
      <c r="C127" s="95" t="s">
        <v>508</v>
      </c>
      <c r="D127" s="91" t="s">
        <v>477</v>
      </c>
      <c r="E127" s="62"/>
      <c r="F127" s="101"/>
      <c r="G127" s="97"/>
    </row>
    <row r="128" spans="3:7" s="246" customFormat="1">
      <c r="C128" s="95"/>
      <c r="D128" s="91"/>
      <c r="E128" s="62"/>
      <c r="F128" s="101"/>
      <c r="G128" s="97"/>
    </row>
    <row r="129" spans="3:7" s="246" customFormat="1" ht="70.2">
      <c r="C129" s="95" t="s">
        <v>509</v>
      </c>
      <c r="D129" s="91" t="s">
        <v>477</v>
      </c>
      <c r="E129" s="62"/>
      <c r="F129" s="101"/>
      <c r="G129" s="97"/>
    </row>
    <row r="130" spans="3:7" s="246" customFormat="1">
      <c r="C130" s="95"/>
      <c r="D130" s="91"/>
      <c r="E130" s="62"/>
      <c r="F130" s="101"/>
      <c r="G130" s="97"/>
    </row>
    <row r="131" spans="3:7" s="246" customFormat="1" ht="46.8">
      <c r="C131" s="95" t="s">
        <v>510</v>
      </c>
      <c r="D131" s="91" t="s">
        <v>477</v>
      </c>
      <c r="E131" s="62"/>
      <c r="F131" s="101"/>
      <c r="G131" s="97"/>
    </row>
    <row r="132" spans="3:7" s="246" customFormat="1">
      <c r="C132" s="95"/>
      <c r="D132" s="91"/>
      <c r="E132" s="62"/>
      <c r="F132" s="101"/>
      <c r="G132" s="97"/>
    </row>
    <row r="133" spans="3:7" s="246" customFormat="1">
      <c r="C133" s="95" t="s">
        <v>511</v>
      </c>
      <c r="D133" s="91" t="s">
        <v>477</v>
      </c>
      <c r="E133" s="62"/>
      <c r="F133" s="101"/>
      <c r="G133" s="97"/>
    </row>
    <row r="134" spans="3:7" s="246" customFormat="1">
      <c r="C134" s="95"/>
      <c r="D134" s="91"/>
      <c r="E134" s="62"/>
      <c r="F134" s="101"/>
      <c r="G134" s="97"/>
    </row>
    <row r="135" spans="3:7" s="246" customFormat="1">
      <c r="C135" s="95" t="s">
        <v>512</v>
      </c>
      <c r="D135" s="91" t="s">
        <v>477</v>
      </c>
      <c r="E135" s="62"/>
      <c r="F135" s="101"/>
      <c r="G135" s="97"/>
    </row>
    <row r="136" spans="3:7" s="246" customFormat="1">
      <c r="C136" s="95"/>
      <c r="D136" s="91"/>
      <c r="E136" s="62"/>
      <c r="F136" s="101"/>
      <c r="G136" s="97"/>
    </row>
    <row r="137" spans="3:7" s="246" customFormat="1" ht="46.8">
      <c r="C137" s="95" t="s">
        <v>513</v>
      </c>
      <c r="D137" s="91" t="s">
        <v>477</v>
      </c>
      <c r="E137" s="62"/>
      <c r="F137" s="101"/>
      <c r="G137" s="97"/>
    </row>
    <row r="138" spans="3:7" s="246" customFormat="1">
      <c r="C138" s="95"/>
      <c r="D138" s="91"/>
      <c r="E138" s="62"/>
      <c r="F138" s="101"/>
      <c r="G138" s="97"/>
    </row>
    <row r="139" spans="3:7" s="246" customFormat="1" ht="46.8">
      <c r="C139" s="95" t="s">
        <v>514</v>
      </c>
      <c r="D139" s="91" t="s">
        <v>477</v>
      </c>
      <c r="E139" s="62"/>
      <c r="F139" s="101"/>
      <c r="G139" s="97"/>
    </row>
    <row r="140" spans="3:7" s="246" customFormat="1">
      <c r="C140" s="95"/>
      <c r="D140" s="91"/>
      <c r="E140" s="62"/>
      <c r="F140" s="101"/>
      <c r="G140" s="97"/>
    </row>
    <row r="141" spans="3:7" s="246" customFormat="1">
      <c r="C141" s="95" t="s">
        <v>515</v>
      </c>
      <c r="D141" s="91" t="s">
        <v>477</v>
      </c>
      <c r="E141" s="62"/>
      <c r="F141" s="101"/>
      <c r="G141" s="97"/>
    </row>
    <row r="142" spans="3:7" s="246" customFormat="1">
      <c r="C142" s="95"/>
      <c r="D142" s="91"/>
      <c r="E142" s="62"/>
      <c r="F142" s="101"/>
      <c r="G142" s="97"/>
    </row>
    <row r="143" spans="3:7" s="246" customFormat="1">
      <c r="C143" s="95" t="s">
        <v>516</v>
      </c>
      <c r="D143" s="91" t="s">
        <v>477</v>
      </c>
      <c r="E143" s="62"/>
      <c r="F143" s="101"/>
      <c r="G143" s="97"/>
    </row>
    <row r="144" spans="3:7" s="246" customFormat="1">
      <c r="C144" s="95"/>
      <c r="D144" s="91"/>
      <c r="E144" s="62"/>
      <c r="F144" s="101"/>
      <c r="G144" s="97"/>
    </row>
    <row r="145" spans="3:7" s="246" customFormat="1">
      <c r="C145" s="95" t="s">
        <v>517</v>
      </c>
      <c r="D145" s="91" t="s">
        <v>477</v>
      </c>
      <c r="E145" s="62"/>
      <c r="F145" s="101"/>
      <c r="G145" s="97"/>
    </row>
    <row r="146" spans="3:7" s="246" customFormat="1">
      <c r="C146" s="95"/>
      <c r="D146" s="91"/>
      <c r="E146" s="62"/>
      <c r="F146" s="101"/>
      <c r="G146" s="97"/>
    </row>
    <row r="147" spans="3:7" s="246" customFormat="1">
      <c r="C147" s="95" t="s">
        <v>518</v>
      </c>
      <c r="D147" s="91" t="s">
        <v>477</v>
      </c>
      <c r="E147" s="62"/>
      <c r="F147" s="101"/>
      <c r="G147" s="97"/>
    </row>
    <row r="148" spans="3:7" s="246" customFormat="1">
      <c r="C148" s="95"/>
      <c r="D148" s="91"/>
      <c r="E148" s="62"/>
      <c r="F148" s="101"/>
      <c r="G148" s="97"/>
    </row>
    <row r="149" spans="3:7" s="246" customFormat="1">
      <c r="C149" s="95" t="s">
        <v>519</v>
      </c>
      <c r="D149" s="91" t="s">
        <v>477</v>
      </c>
      <c r="E149" s="62"/>
      <c r="F149" s="101"/>
      <c r="G149" s="97"/>
    </row>
    <row r="150" spans="3:7" s="246" customFormat="1">
      <c r="C150" s="95"/>
      <c r="D150" s="91"/>
      <c r="E150" s="62"/>
      <c r="F150" s="101"/>
      <c r="G150" s="97"/>
    </row>
    <row r="151" spans="3:7" s="246" customFormat="1" ht="93.6">
      <c r="C151" s="102" t="s">
        <v>520</v>
      </c>
      <c r="D151" s="91" t="s">
        <v>477</v>
      </c>
      <c r="E151" s="62"/>
      <c r="F151" s="101"/>
      <c r="G151" s="97"/>
    </row>
    <row r="152" spans="3:7" s="246" customFormat="1">
      <c r="C152" s="95"/>
      <c r="D152" s="91"/>
      <c r="E152" s="62"/>
      <c r="F152" s="101"/>
      <c r="G152" s="97"/>
    </row>
    <row r="153" spans="3:7" s="246" customFormat="1" ht="46.8">
      <c r="C153" s="95" t="s">
        <v>521</v>
      </c>
      <c r="D153" s="91" t="s">
        <v>477</v>
      </c>
      <c r="E153" s="62"/>
      <c r="F153" s="101"/>
      <c r="G153" s="97"/>
    </row>
    <row r="154" spans="3:7" s="246" customFormat="1">
      <c r="C154" s="95"/>
      <c r="D154" s="91"/>
      <c r="E154" s="62"/>
      <c r="F154" s="101"/>
      <c r="G154" s="97"/>
    </row>
    <row r="155" spans="3:7" s="246" customFormat="1">
      <c r="C155" s="95" t="s">
        <v>522</v>
      </c>
      <c r="D155" s="91" t="s">
        <v>477</v>
      </c>
      <c r="E155" s="62"/>
      <c r="F155" s="101"/>
      <c r="G155" s="97"/>
    </row>
    <row r="156" spans="3:7" s="246" customFormat="1">
      <c r="C156" s="95"/>
      <c r="D156" s="91"/>
      <c r="E156" s="62"/>
      <c r="F156" s="101"/>
      <c r="G156" s="97"/>
    </row>
    <row r="157" spans="3:7" s="246" customFormat="1">
      <c r="C157" s="95" t="s">
        <v>523</v>
      </c>
      <c r="D157" s="91" t="s">
        <v>477</v>
      </c>
      <c r="E157" s="62"/>
      <c r="F157" s="101"/>
      <c r="G157" s="97"/>
    </row>
    <row r="158" spans="3:7" s="246" customFormat="1">
      <c r="C158" s="95"/>
      <c r="D158" s="91"/>
      <c r="E158" s="62"/>
      <c r="F158" s="101"/>
      <c r="G158" s="97"/>
    </row>
    <row r="159" spans="3:7" s="246" customFormat="1" ht="46.8">
      <c r="C159" s="95" t="s">
        <v>524</v>
      </c>
      <c r="D159" s="91" t="s">
        <v>477</v>
      </c>
      <c r="E159" s="62"/>
      <c r="F159" s="101"/>
      <c r="G159" s="97"/>
    </row>
    <row r="160" spans="3:7" s="246" customFormat="1">
      <c r="C160" s="95"/>
      <c r="D160" s="91"/>
      <c r="E160" s="62"/>
      <c r="F160" s="101"/>
      <c r="G160" s="97"/>
    </row>
    <row r="161" spans="3:7" s="247" customFormat="1">
      <c r="C161" s="98" t="s">
        <v>525</v>
      </c>
      <c r="D161" s="58" t="s">
        <v>477</v>
      </c>
      <c r="E161" s="63"/>
      <c r="F161" s="60"/>
      <c r="G161" s="100"/>
    </row>
    <row r="162" spans="3:7" s="246" customFormat="1">
      <c r="C162" s="95"/>
      <c r="D162" s="91"/>
      <c r="E162" s="62"/>
      <c r="F162" s="101"/>
      <c r="G162" s="97"/>
    </row>
    <row r="163" spans="3:7" s="246" customFormat="1" ht="70.2">
      <c r="C163" s="424" t="s">
        <v>505</v>
      </c>
      <c r="D163" s="425" t="s">
        <v>477</v>
      </c>
      <c r="E163" s="62"/>
      <c r="F163" s="101"/>
      <c r="G163" s="97"/>
    </row>
    <row r="164" spans="3:7" s="246" customFormat="1">
      <c r="C164" s="95"/>
      <c r="D164" s="91"/>
      <c r="E164" s="62"/>
      <c r="F164" s="101"/>
      <c r="G164" s="97"/>
    </row>
    <row r="165" spans="3:7" s="246" customFormat="1" ht="70.2">
      <c r="C165" s="95" t="s">
        <v>526</v>
      </c>
      <c r="D165" s="91" t="s">
        <v>477</v>
      </c>
      <c r="E165" s="62"/>
      <c r="F165" s="101"/>
      <c r="G165" s="97"/>
    </row>
    <row r="166" spans="3:7" s="246" customFormat="1">
      <c r="C166" s="95"/>
      <c r="D166" s="91"/>
      <c r="E166" s="62"/>
      <c r="F166" s="101"/>
      <c r="G166" s="97"/>
    </row>
    <row r="167" spans="3:7" s="246" customFormat="1">
      <c r="C167" s="95" t="s">
        <v>527</v>
      </c>
      <c r="D167" s="91" t="s">
        <v>477</v>
      </c>
      <c r="E167" s="62"/>
      <c r="F167" s="101"/>
      <c r="G167" s="97"/>
    </row>
    <row r="168" spans="3:7" s="246" customFormat="1">
      <c r="C168" s="95"/>
      <c r="D168" s="91"/>
      <c r="E168" s="62"/>
      <c r="F168" s="101"/>
      <c r="G168" s="97"/>
    </row>
    <row r="169" spans="3:7" s="246" customFormat="1">
      <c r="C169" s="95" t="s">
        <v>528</v>
      </c>
      <c r="D169" s="91" t="s">
        <v>477</v>
      </c>
      <c r="E169" s="62"/>
      <c r="F169" s="101"/>
      <c r="G169" s="97"/>
    </row>
    <row r="170" spans="3:7" s="246" customFormat="1">
      <c r="C170" s="95"/>
      <c r="D170" s="91"/>
      <c r="E170" s="62"/>
      <c r="F170" s="101"/>
      <c r="G170" s="97"/>
    </row>
    <row r="171" spans="3:7" s="247" customFormat="1">
      <c r="C171" s="98" t="s">
        <v>529</v>
      </c>
      <c r="D171" s="58" t="s">
        <v>477</v>
      </c>
      <c r="E171" s="63"/>
      <c r="F171" s="60"/>
      <c r="G171" s="100"/>
    </row>
    <row r="172" spans="3:7" s="246" customFormat="1">
      <c r="C172" s="95"/>
      <c r="D172" s="91"/>
      <c r="E172" s="62"/>
      <c r="F172" s="101"/>
      <c r="G172" s="97"/>
    </row>
    <row r="173" spans="3:7" s="246" customFormat="1" ht="70.2">
      <c r="C173" s="424" t="s">
        <v>505</v>
      </c>
      <c r="D173" s="425" t="s">
        <v>477</v>
      </c>
      <c r="E173" s="62"/>
      <c r="F173" s="101"/>
      <c r="G173" s="97"/>
    </row>
    <row r="174" spans="3:7" s="246" customFormat="1">
      <c r="C174" s="95"/>
      <c r="D174" s="91"/>
      <c r="E174" s="62"/>
      <c r="F174" s="101"/>
      <c r="G174" s="97"/>
    </row>
    <row r="175" spans="3:7" s="246" customFormat="1" ht="46.8">
      <c r="C175" s="95" t="s">
        <v>506</v>
      </c>
      <c r="D175" s="91" t="s">
        <v>477</v>
      </c>
      <c r="E175" s="62"/>
      <c r="F175" s="101"/>
      <c r="G175" s="97"/>
    </row>
    <row r="176" spans="3:7" s="246" customFormat="1">
      <c r="C176" s="95"/>
      <c r="D176" s="91"/>
      <c r="E176" s="62"/>
      <c r="F176" s="101"/>
      <c r="G176" s="97"/>
    </row>
    <row r="177" spans="3:7" s="246" customFormat="1" ht="46.8">
      <c r="C177" s="95" t="s">
        <v>530</v>
      </c>
      <c r="D177" s="91" t="s">
        <v>477</v>
      </c>
      <c r="E177" s="62"/>
      <c r="F177" s="101"/>
      <c r="G177" s="97"/>
    </row>
    <row r="178" spans="3:7" s="246" customFormat="1">
      <c r="C178" s="95"/>
      <c r="D178" s="91"/>
      <c r="E178" s="62"/>
      <c r="F178" s="101"/>
      <c r="G178" s="97"/>
    </row>
    <row r="179" spans="3:7" s="246" customFormat="1">
      <c r="C179" s="95" t="s">
        <v>531</v>
      </c>
      <c r="D179" s="91" t="s">
        <v>477</v>
      </c>
      <c r="E179" s="62"/>
      <c r="F179" s="101"/>
      <c r="G179" s="97"/>
    </row>
    <row r="180" spans="3:7" s="246" customFormat="1">
      <c r="C180" s="95"/>
      <c r="D180" s="91"/>
      <c r="E180" s="62"/>
      <c r="F180" s="96"/>
      <c r="G180" s="97"/>
    </row>
    <row r="181" spans="3:7" s="246" customFormat="1" ht="46.8">
      <c r="C181" s="95" t="s">
        <v>532</v>
      </c>
      <c r="D181" s="91" t="s">
        <v>477</v>
      </c>
      <c r="E181" s="62"/>
      <c r="F181" s="101"/>
      <c r="G181" s="97"/>
    </row>
    <row r="182" spans="3:7" s="246" customFormat="1">
      <c r="C182" s="95"/>
      <c r="D182" s="91"/>
      <c r="E182" s="62"/>
      <c r="F182" s="96"/>
      <c r="G182" s="97"/>
    </row>
    <row r="183" spans="3:7" s="246" customFormat="1" ht="46.8">
      <c r="C183" s="95" t="s">
        <v>533</v>
      </c>
      <c r="D183" s="91" t="s">
        <v>477</v>
      </c>
      <c r="E183" s="62"/>
      <c r="F183" s="101"/>
      <c r="G183" s="97"/>
    </row>
    <row r="184" spans="3:7" s="246" customFormat="1">
      <c r="C184" s="95"/>
      <c r="D184" s="91"/>
      <c r="E184" s="62"/>
      <c r="F184" s="96"/>
      <c r="G184" s="97"/>
    </row>
    <row r="185" spans="3:7" s="246" customFormat="1">
      <c r="C185" s="95" t="s">
        <v>534</v>
      </c>
      <c r="D185" s="91" t="s">
        <v>477</v>
      </c>
      <c r="E185" s="62"/>
      <c r="F185" s="101"/>
      <c r="G185" s="97"/>
    </row>
    <row r="186" spans="3:7" s="246" customFormat="1">
      <c r="C186" s="95"/>
      <c r="D186" s="91"/>
      <c r="E186" s="62"/>
      <c r="F186" s="96"/>
      <c r="G186" s="97"/>
    </row>
    <row r="187" spans="3:7" s="246" customFormat="1">
      <c r="C187" s="95" t="s">
        <v>535</v>
      </c>
      <c r="D187" s="91" t="s">
        <v>477</v>
      </c>
      <c r="E187" s="62"/>
      <c r="F187" s="101"/>
      <c r="G187" s="97"/>
    </row>
    <row r="188" spans="3:7" s="246" customFormat="1">
      <c r="C188" s="95"/>
      <c r="D188" s="91"/>
      <c r="E188" s="62"/>
      <c r="F188" s="96"/>
      <c r="G188" s="97"/>
    </row>
    <row r="189" spans="3:7" s="246" customFormat="1" ht="46.8">
      <c r="C189" s="95" t="s">
        <v>536</v>
      </c>
      <c r="D189" s="91" t="s">
        <v>477</v>
      </c>
      <c r="E189" s="62"/>
      <c r="F189" s="101"/>
      <c r="G189" s="97"/>
    </row>
    <row r="190" spans="3:7" s="246" customFormat="1">
      <c r="C190" s="95"/>
      <c r="D190" s="91"/>
      <c r="E190" s="62"/>
      <c r="F190" s="96"/>
      <c r="G190" s="97"/>
    </row>
    <row r="191" spans="3:7" s="246" customFormat="1">
      <c r="C191" s="95" t="s">
        <v>537</v>
      </c>
      <c r="D191" s="91" t="s">
        <v>477</v>
      </c>
      <c r="E191" s="62"/>
      <c r="F191" s="101"/>
      <c r="G191" s="97"/>
    </row>
    <row r="192" spans="3:7" s="246" customFormat="1">
      <c r="C192" s="95"/>
      <c r="D192" s="91"/>
      <c r="E192" s="62"/>
      <c r="F192" s="96"/>
      <c r="G192" s="97"/>
    </row>
    <row r="193" spans="3:7" s="246" customFormat="1">
      <c r="C193" s="95" t="s">
        <v>538</v>
      </c>
      <c r="D193" s="91" t="s">
        <v>477</v>
      </c>
      <c r="E193" s="62"/>
      <c r="F193" s="101"/>
      <c r="G193" s="97"/>
    </row>
    <row r="194" spans="3:7" s="246" customFormat="1">
      <c r="C194" s="95"/>
      <c r="D194" s="91"/>
      <c r="E194" s="62"/>
      <c r="F194" s="96"/>
      <c r="G194" s="97"/>
    </row>
    <row r="195" spans="3:7" s="246" customFormat="1">
      <c r="C195" s="95" t="s">
        <v>539</v>
      </c>
      <c r="D195" s="91" t="s">
        <v>477</v>
      </c>
      <c r="E195" s="62"/>
      <c r="F195" s="101"/>
      <c r="G195" s="97"/>
    </row>
    <row r="196" spans="3:7" s="246" customFormat="1">
      <c r="C196" s="95"/>
      <c r="D196" s="91"/>
      <c r="E196" s="62"/>
      <c r="F196" s="96"/>
      <c r="G196" s="97"/>
    </row>
    <row r="197" spans="3:7" s="246" customFormat="1">
      <c r="C197" s="95" t="s">
        <v>540</v>
      </c>
      <c r="D197" s="91" t="s">
        <v>477</v>
      </c>
      <c r="E197" s="62"/>
      <c r="F197" s="101"/>
      <c r="G197" s="97"/>
    </row>
    <row r="198" spans="3:7" s="246" customFormat="1">
      <c r="C198" s="95"/>
      <c r="D198" s="91"/>
      <c r="E198" s="62"/>
      <c r="F198" s="96"/>
      <c r="G198" s="97"/>
    </row>
    <row r="199" spans="3:7" s="246" customFormat="1">
      <c r="C199" s="95" t="s">
        <v>541</v>
      </c>
      <c r="D199" s="91" t="s">
        <v>477</v>
      </c>
      <c r="E199" s="62"/>
      <c r="F199" s="101"/>
      <c r="G199" s="97"/>
    </row>
    <row r="200" spans="3:7" s="246" customFormat="1">
      <c r="C200" s="95"/>
      <c r="D200" s="91"/>
      <c r="E200" s="62"/>
      <c r="F200" s="96"/>
      <c r="G200" s="97"/>
    </row>
    <row r="201" spans="3:7" s="246" customFormat="1">
      <c r="C201" s="95" t="s">
        <v>542</v>
      </c>
      <c r="D201" s="91" t="s">
        <v>477</v>
      </c>
      <c r="E201" s="62"/>
      <c r="F201" s="101"/>
      <c r="G201" s="97"/>
    </row>
    <row r="202" spans="3:7" s="246" customFormat="1">
      <c r="C202" s="95"/>
      <c r="D202" s="91"/>
      <c r="E202" s="62"/>
      <c r="F202" s="96"/>
      <c r="G202" s="97"/>
    </row>
    <row r="203" spans="3:7" s="246" customFormat="1" ht="93.6">
      <c r="C203" s="95" t="s">
        <v>543</v>
      </c>
      <c r="D203" s="91" t="s">
        <v>477</v>
      </c>
      <c r="E203" s="62"/>
      <c r="F203" s="101"/>
      <c r="G203" s="97"/>
    </row>
    <row r="204" spans="3:7" s="246" customFormat="1">
      <c r="C204" s="95"/>
      <c r="D204" s="91"/>
      <c r="E204" s="62"/>
      <c r="F204" s="96"/>
      <c r="G204" s="97"/>
    </row>
    <row r="205" spans="3:7" s="246" customFormat="1">
      <c r="C205" s="103" t="s">
        <v>544</v>
      </c>
      <c r="D205" s="91" t="s">
        <v>477</v>
      </c>
      <c r="E205" s="62"/>
      <c r="F205" s="101"/>
      <c r="G205" s="97"/>
    </row>
    <row r="206" spans="3:7" s="246" customFormat="1">
      <c r="C206" s="95"/>
      <c r="D206" s="91"/>
      <c r="E206" s="62"/>
      <c r="F206" s="96"/>
      <c r="G206" s="97"/>
    </row>
    <row r="207" spans="3:7" s="247" customFormat="1">
      <c r="C207" s="98" t="s">
        <v>545</v>
      </c>
      <c r="D207" s="58" t="s">
        <v>477</v>
      </c>
      <c r="E207" s="63"/>
      <c r="F207" s="60"/>
      <c r="G207" s="100"/>
    </row>
    <row r="208" spans="3:7" s="246" customFormat="1">
      <c r="C208" s="95"/>
      <c r="D208" s="91"/>
      <c r="E208" s="62"/>
      <c r="F208" s="101"/>
      <c r="G208" s="97"/>
    </row>
    <row r="209" spans="3:7" s="246" customFormat="1" ht="70.2">
      <c r="C209" s="424" t="s">
        <v>505</v>
      </c>
      <c r="D209" s="425" t="s">
        <v>477</v>
      </c>
      <c r="E209" s="62"/>
      <c r="F209" s="101"/>
      <c r="G209" s="97"/>
    </row>
    <row r="210" spans="3:7" s="246" customFormat="1">
      <c r="C210" s="95"/>
      <c r="D210" s="91"/>
      <c r="E210" s="62"/>
      <c r="F210" s="101"/>
      <c r="G210" s="97"/>
    </row>
    <row r="211" spans="3:7" s="246" customFormat="1" ht="46.8">
      <c r="C211" s="95" t="s">
        <v>506</v>
      </c>
      <c r="D211" s="91" t="s">
        <v>477</v>
      </c>
      <c r="E211" s="62"/>
      <c r="F211" s="101"/>
      <c r="G211" s="97"/>
    </row>
    <row r="212" spans="3:7" s="246" customFormat="1">
      <c r="C212" s="95"/>
      <c r="D212" s="91"/>
      <c r="E212" s="62"/>
      <c r="F212" s="101"/>
      <c r="G212" s="97"/>
    </row>
    <row r="213" spans="3:7" s="246" customFormat="1" ht="117">
      <c r="C213" s="95" t="s">
        <v>546</v>
      </c>
      <c r="D213" s="91" t="s">
        <v>477</v>
      </c>
      <c r="E213" s="62"/>
      <c r="F213" s="101"/>
      <c r="G213" s="97"/>
    </row>
    <row r="214" spans="3:7" s="246" customFormat="1">
      <c r="C214" s="95"/>
      <c r="D214" s="91"/>
      <c r="E214" s="62"/>
      <c r="F214" s="101"/>
      <c r="G214" s="97"/>
    </row>
    <row r="215" spans="3:7" s="246" customFormat="1">
      <c r="C215" s="95" t="s">
        <v>547</v>
      </c>
      <c r="D215" s="91" t="s">
        <v>477</v>
      </c>
      <c r="E215" s="62"/>
      <c r="F215" s="101"/>
      <c r="G215" s="97"/>
    </row>
    <row r="216" spans="3:7" s="246" customFormat="1">
      <c r="C216" s="95"/>
      <c r="D216" s="91"/>
      <c r="E216" s="62"/>
      <c r="F216" s="96"/>
      <c r="G216" s="97"/>
    </row>
    <row r="217" spans="3:7" s="246" customFormat="1" ht="46.8">
      <c r="C217" s="95" t="s">
        <v>548</v>
      </c>
      <c r="D217" s="91" t="s">
        <v>477</v>
      </c>
      <c r="E217" s="62"/>
      <c r="F217" s="101"/>
      <c r="G217" s="97"/>
    </row>
    <row r="218" spans="3:7" s="246" customFormat="1">
      <c r="C218" s="95"/>
      <c r="D218" s="91"/>
      <c r="E218" s="62"/>
      <c r="F218" s="96"/>
      <c r="G218" s="97"/>
    </row>
    <row r="219" spans="3:7" s="246" customFormat="1" ht="46.8">
      <c r="C219" s="95" t="s">
        <v>549</v>
      </c>
      <c r="D219" s="91" t="s">
        <v>477</v>
      </c>
      <c r="E219" s="62"/>
      <c r="F219" s="101"/>
      <c r="G219" s="97"/>
    </row>
    <row r="220" spans="3:7" s="246" customFormat="1">
      <c r="C220" s="95"/>
      <c r="D220" s="91"/>
      <c r="E220" s="62"/>
      <c r="F220" s="96"/>
      <c r="G220" s="97"/>
    </row>
    <row r="221" spans="3:7" s="246" customFormat="1">
      <c r="C221" s="95" t="s">
        <v>550</v>
      </c>
      <c r="D221" s="91" t="s">
        <v>477</v>
      </c>
      <c r="E221" s="62"/>
      <c r="F221" s="101"/>
      <c r="G221" s="97"/>
    </row>
    <row r="222" spans="3:7" s="246" customFormat="1">
      <c r="C222" s="95"/>
      <c r="D222" s="91"/>
      <c r="E222" s="62"/>
      <c r="F222" s="96"/>
      <c r="G222" s="97"/>
    </row>
    <row r="223" spans="3:7" s="246" customFormat="1" ht="46.8">
      <c r="C223" s="95" t="s">
        <v>551</v>
      </c>
      <c r="D223" s="91" t="s">
        <v>477</v>
      </c>
      <c r="E223" s="62"/>
      <c r="F223" s="101"/>
      <c r="G223" s="97"/>
    </row>
    <row r="224" spans="3:7" s="246" customFormat="1">
      <c r="C224" s="95"/>
      <c r="D224" s="91"/>
      <c r="E224" s="62"/>
      <c r="F224" s="96"/>
      <c r="G224" s="97"/>
    </row>
    <row r="225" spans="3:7" s="246" customFormat="1">
      <c r="C225" s="95" t="s">
        <v>552</v>
      </c>
      <c r="D225" s="91" t="s">
        <v>477</v>
      </c>
      <c r="E225" s="62"/>
      <c r="F225" s="101"/>
      <c r="G225" s="97"/>
    </row>
    <row r="226" spans="3:7" s="246" customFormat="1">
      <c r="C226" s="95"/>
      <c r="D226" s="91"/>
      <c r="E226" s="62"/>
      <c r="F226" s="96"/>
      <c r="G226" s="97"/>
    </row>
    <row r="227" spans="3:7" s="246" customFormat="1">
      <c r="C227" s="95" t="s">
        <v>553</v>
      </c>
      <c r="D227" s="91" t="s">
        <v>477</v>
      </c>
      <c r="E227" s="62"/>
      <c r="F227" s="101"/>
      <c r="G227" s="97"/>
    </row>
    <row r="228" spans="3:7" s="246" customFormat="1">
      <c r="C228" s="95"/>
      <c r="D228" s="91"/>
      <c r="E228" s="62"/>
      <c r="F228" s="96"/>
      <c r="G228" s="97"/>
    </row>
    <row r="229" spans="3:7" s="246" customFormat="1">
      <c r="C229" s="95" t="s">
        <v>554</v>
      </c>
      <c r="D229" s="91" t="s">
        <v>477</v>
      </c>
      <c r="E229" s="62"/>
      <c r="F229" s="101"/>
      <c r="G229" s="97"/>
    </row>
    <row r="230" spans="3:7" s="246" customFormat="1">
      <c r="C230" s="95"/>
      <c r="D230" s="91"/>
      <c r="E230" s="62"/>
      <c r="F230" s="96"/>
      <c r="G230" s="97"/>
    </row>
    <row r="231" spans="3:7" s="246" customFormat="1">
      <c r="C231" s="95" t="s">
        <v>555</v>
      </c>
      <c r="D231" s="91" t="s">
        <v>477</v>
      </c>
      <c r="E231" s="62"/>
      <c r="F231" s="101"/>
      <c r="G231" s="97"/>
    </row>
    <row r="232" spans="3:7" s="246" customFormat="1">
      <c r="C232" s="95"/>
      <c r="D232" s="91"/>
      <c r="E232" s="62"/>
      <c r="F232" s="96"/>
      <c r="G232" s="97"/>
    </row>
    <row r="233" spans="3:7" s="246" customFormat="1">
      <c r="C233" s="95" t="s">
        <v>556</v>
      </c>
      <c r="D233" s="91" t="s">
        <v>477</v>
      </c>
      <c r="E233" s="62"/>
      <c r="F233" s="101"/>
      <c r="G233" s="97"/>
    </row>
    <row r="234" spans="3:7" s="246" customFormat="1">
      <c r="C234" s="95"/>
      <c r="D234" s="91"/>
      <c r="E234" s="62"/>
      <c r="F234" s="96"/>
      <c r="G234" s="97"/>
    </row>
    <row r="235" spans="3:7" s="246" customFormat="1">
      <c r="C235" s="95" t="s">
        <v>557</v>
      </c>
      <c r="D235" s="91" t="s">
        <v>477</v>
      </c>
      <c r="E235" s="62"/>
      <c r="F235" s="101"/>
      <c r="G235" s="97"/>
    </row>
    <row r="236" spans="3:7" s="246" customFormat="1">
      <c r="C236" s="95"/>
      <c r="D236" s="91"/>
      <c r="E236" s="62"/>
      <c r="F236" s="96"/>
      <c r="G236" s="97"/>
    </row>
    <row r="237" spans="3:7" s="246" customFormat="1" ht="93.6">
      <c r="C237" s="95" t="s">
        <v>558</v>
      </c>
      <c r="D237" s="91" t="s">
        <v>477</v>
      </c>
      <c r="E237" s="62"/>
      <c r="F237" s="101"/>
      <c r="G237" s="97"/>
    </row>
    <row r="238" spans="3:7" s="246" customFormat="1">
      <c r="C238" s="95"/>
      <c r="D238" s="91"/>
      <c r="E238" s="62"/>
      <c r="F238" s="96"/>
      <c r="G238" s="97"/>
    </row>
    <row r="239" spans="3:7" s="246" customFormat="1" ht="46.8">
      <c r="C239" s="95" t="s">
        <v>559</v>
      </c>
      <c r="D239" s="91" t="s">
        <v>477</v>
      </c>
      <c r="E239" s="62"/>
      <c r="F239" s="101"/>
      <c r="G239" s="97"/>
    </row>
    <row r="240" spans="3:7" s="246" customFormat="1">
      <c r="C240" s="95"/>
      <c r="D240" s="91"/>
      <c r="E240" s="62"/>
      <c r="F240" s="101"/>
      <c r="G240" s="97"/>
    </row>
    <row r="241" spans="3:7" s="246" customFormat="1">
      <c r="C241" s="98" t="s">
        <v>560</v>
      </c>
      <c r="D241" s="58" t="s">
        <v>11</v>
      </c>
      <c r="E241" s="62"/>
      <c r="F241" s="101"/>
      <c r="G241" s="97"/>
    </row>
    <row r="242" spans="3:7" s="246" customFormat="1">
      <c r="C242" s="95"/>
      <c r="D242" s="91"/>
      <c r="E242" s="62"/>
      <c r="F242" s="101"/>
      <c r="G242" s="97"/>
    </row>
    <row r="243" spans="3:7" s="246" customFormat="1">
      <c r="C243" s="64" t="s">
        <v>561</v>
      </c>
      <c r="D243" s="65"/>
      <c r="E243" s="65"/>
      <c r="F243" s="65"/>
      <c r="G243" s="66"/>
    </row>
    <row r="244" spans="3:7" s="246" customFormat="1">
      <c r="C244" s="64"/>
      <c r="D244" s="65"/>
      <c r="E244" s="65"/>
      <c r="F244" s="65"/>
      <c r="G244" s="66"/>
    </row>
    <row r="245" spans="3:7" s="246" customFormat="1" ht="70.2">
      <c r="C245" s="67" t="s">
        <v>562</v>
      </c>
      <c r="D245" s="65" t="s">
        <v>9</v>
      </c>
      <c r="E245" s="65">
        <v>1</v>
      </c>
      <c r="F245" s="65"/>
      <c r="G245" s="66">
        <f>F245</f>
        <v>0</v>
      </c>
    </row>
    <row r="246" spans="3:7" s="246" customFormat="1">
      <c r="C246" s="95"/>
      <c r="D246" s="91"/>
      <c r="E246" s="62"/>
      <c r="F246" s="101"/>
      <c r="G246" s="97"/>
    </row>
    <row r="247" spans="3:7" s="246" customFormat="1">
      <c r="C247" s="64" t="s">
        <v>563</v>
      </c>
      <c r="D247" s="65"/>
      <c r="E247" s="65"/>
      <c r="F247" s="65"/>
      <c r="G247" s="66"/>
    </row>
    <row r="248" spans="3:7" s="246" customFormat="1">
      <c r="C248" s="64"/>
      <c r="D248" s="65"/>
      <c r="E248" s="65"/>
      <c r="F248" s="65"/>
      <c r="G248" s="66"/>
    </row>
    <row r="249" spans="3:7" s="246" customFormat="1" ht="70.2">
      <c r="C249" s="67" t="s">
        <v>564</v>
      </c>
      <c r="D249" s="65" t="s">
        <v>9</v>
      </c>
      <c r="E249" s="65">
        <v>1</v>
      </c>
      <c r="F249" s="65"/>
      <c r="G249" s="66">
        <f>F249</f>
        <v>0</v>
      </c>
    </row>
    <row r="250" spans="3:7" s="246" customFormat="1">
      <c r="C250" s="95"/>
      <c r="D250" s="91"/>
      <c r="E250" s="62"/>
      <c r="F250" s="101"/>
      <c r="G250" s="97"/>
    </row>
    <row r="251" spans="3:7" s="246" customFormat="1">
      <c r="C251" s="64" t="s">
        <v>565</v>
      </c>
      <c r="D251" s="65"/>
      <c r="E251" s="65"/>
      <c r="F251" s="65"/>
      <c r="G251" s="66"/>
    </row>
    <row r="252" spans="3:7" s="246" customFormat="1">
      <c r="C252" s="64"/>
      <c r="D252" s="65"/>
      <c r="E252" s="65"/>
      <c r="F252" s="65"/>
      <c r="G252" s="66"/>
    </row>
    <row r="253" spans="3:7" s="246" customFormat="1" ht="46.8">
      <c r="C253" s="67" t="s">
        <v>566</v>
      </c>
      <c r="D253" s="65" t="s">
        <v>9</v>
      </c>
      <c r="E253" s="65">
        <v>1</v>
      </c>
      <c r="F253" s="65"/>
      <c r="G253" s="66">
        <f>F253</f>
        <v>0</v>
      </c>
    </row>
    <row r="254" spans="3:7" s="246" customFormat="1">
      <c r="C254" s="95"/>
      <c r="D254" s="91"/>
      <c r="E254" s="62"/>
      <c r="F254" s="101"/>
      <c r="G254" s="97"/>
    </row>
    <row r="255" spans="3:7" s="246" customFormat="1">
      <c r="C255" s="64" t="s">
        <v>567</v>
      </c>
      <c r="D255" s="65"/>
      <c r="E255" s="65"/>
      <c r="F255" s="65"/>
      <c r="G255" s="66"/>
    </row>
    <row r="256" spans="3:7" s="246" customFormat="1">
      <c r="C256" s="67" t="s">
        <v>568</v>
      </c>
      <c r="D256" s="65" t="s">
        <v>9</v>
      </c>
      <c r="E256" s="65">
        <v>1</v>
      </c>
      <c r="F256" s="65"/>
      <c r="G256" s="66">
        <f>F256</f>
        <v>0</v>
      </c>
    </row>
    <row r="257" spans="3:7" s="246" customFormat="1">
      <c r="C257" s="105"/>
      <c r="D257" s="65"/>
      <c r="E257" s="65"/>
      <c r="F257" s="65"/>
      <c r="G257" s="66"/>
    </row>
    <row r="258" spans="3:7" s="246" customFormat="1">
      <c r="C258" s="64" t="s">
        <v>569</v>
      </c>
      <c r="D258" s="65"/>
      <c r="E258" s="65"/>
      <c r="F258" s="65"/>
      <c r="G258" s="66"/>
    </row>
    <row r="259" spans="3:7" s="246" customFormat="1" ht="46.8">
      <c r="C259" s="64" t="s">
        <v>570</v>
      </c>
      <c r="D259" s="65"/>
      <c r="E259" s="65"/>
      <c r="F259" s="65"/>
      <c r="G259" s="66"/>
    </row>
    <row r="260" spans="3:7" s="246" customFormat="1">
      <c r="C260" s="64"/>
      <c r="D260" s="65"/>
      <c r="E260" s="65"/>
      <c r="F260" s="65"/>
      <c r="G260" s="66"/>
    </row>
    <row r="261" spans="3:7" s="246" customFormat="1">
      <c r="C261" s="67" t="s">
        <v>571</v>
      </c>
      <c r="D261" s="65" t="s">
        <v>572</v>
      </c>
      <c r="E261" s="65">
        <v>1</v>
      </c>
      <c r="F261" s="65"/>
      <c r="G261" s="66">
        <f>F261</f>
        <v>0</v>
      </c>
    </row>
    <row r="262" spans="3:7" s="246" customFormat="1">
      <c r="C262" s="67"/>
      <c r="D262" s="65"/>
      <c r="E262" s="65"/>
      <c r="F262" s="65"/>
      <c r="G262" s="66"/>
    </row>
    <row r="263" spans="3:7" s="246" customFormat="1">
      <c r="C263" s="67" t="s">
        <v>573</v>
      </c>
      <c r="D263" s="65" t="s">
        <v>572</v>
      </c>
      <c r="E263" s="65">
        <v>1</v>
      </c>
      <c r="F263" s="65"/>
      <c r="G263" s="66">
        <f t="shared" ref="G263:G265" si="0">F263</f>
        <v>0</v>
      </c>
    </row>
    <row r="264" spans="3:7" s="246" customFormat="1">
      <c r="C264" s="67"/>
      <c r="D264" s="65"/>
      <c r="E264" s="65"/>
      <c r="F264" s="65"/>
      <c r="G264" s="66"/>
    </row>
    <row r="265" spans="3:7" s="246" customFormat="1">
      <c r="C265" s="67" t="s">
        <v>574</v>
      </c>
      <c r="D265" s="65" t="s">
        <v>572</v>
      </c>
      <c r="E265" s="65">
        <v>1</v>
      </c>
      <c r="F265" s="65"/>
      <c r="G265" s="66">
        <f t="shared" si="0"/>
        <v>0</v>
      </c>
    </row>
    <row r="266" spans="3:7" s="246" customFormat="1">
      <c r="C266" s="67"/>
      <c r="D266" s="65"/>
      <c r="E266" s="65"/>
      <c r="F266" s="65"/>
      <c r="G266" s="66"/>
    </row>
    <row r="267" spans="3:7" s="246" customFormat="1" ht="46.8">
      <c r="C267" s="67" t="s">
        <v>575</v>
      </c>
      <c r="D267" s="65" t="s">
        <v>9</v>
      </c>
      <c r="E267" s="65">
        <v>1</v>
      </c>
      <c r="F267" s="65"/>
      <c r="G267" s="66"/>
    </row>
    <row r="268" spans="3:7" s="246" customFormat="1">
      <c r="C268" s="67"/>
      <c r="D268" s="65"/>
      <c r="E268" s="65"/>
      <c r="F268" s="65"/>
      <c r="G268" s="66"/>
    </row>
    <row r="269" spans="3:7" s="246" customFormat="1" ht="70.2">
      <c r="C269" s="67" t="s">
        <v>576</v>
      </c>
      <c r="D269" s="65" t="s">
        <v>9</v>
      </c>
      <c r="E269" s="65">
        <v>1</v>
      </c>
      <c r="F269" s="65"/>
      <c r="G269" s="66"/>
    </row>
    <row r="270" spans="3:7" s="246" customFormat="1">
      <c r="C270" s="67"/>
      <c r="D270" s="65"/>
      <c r="E270" s="65"/>
      <c r="F270" s="65"/>
      <c r="G270" s="66"/>
    </row>
    <row r="271" spans="3:7" s="246" customFormat="1">
      <c r="C271" s="67" t="s">
        <v>577</v>
      </c>
      <c r="D271" s="65" t="s">
        <v>9</v>
      </c>
      <c r="E271" s="65">
        <v>1</v>
      </c>
      <c r="F271" s="65"/>
      <c r="G271" s="66"/>
    </row>
    <row r="272" spans="3:7" s="246" customFormat="1">
      <c r="C272" s="67"/>
      <c r="D272" s="65"/>
      <c r="E272" s="65"/>
      <c r="F272" s="65"/>
      <c r="G272" s="66"/>
    </row>
    <row r="273" spans="3:7" s="246" customFormat="1" ht="46.8">
      <c r="C273" s="67" t="s">
        <v>578</v>
      </c>
      <c r="D273" s="65" t="s">
        <v>22</v>
      </c>
      <c r="E273" s="65">
        <v>1</v>
      </c>
      <c r="F273" s="65"/>
      <c r="G273" s="66"/>
    </row>
    <row r="274" spans="3:7" s="246" customFormat="1">
      <c r="C274" s="67"/>
      <c r="D274" s="65"/>
      <c r="E274" s="65"/>
      <c r="F274" s="65"/>
      <c r="G274" s="66"/>
    </row>
    <row r="275" spans="3:7" s="246" customFormat="1">
      <c r="C275" s="67" t="s">
        <v>579</v>
      </c>
      <c r="D275" s="65" t="s">
        <v>9</v>
      </c>
      <c r="E275" s="65">
        <v>1</v>
      </c>
      <c r="F275" s="65"/>
      <c r="G275" s="66"/>
    </row>
    <row r="276" spans="3:7" s="246" customFormat="1">
      <c r="C276" s="67"/>
      <c r="D276" s="65"/>
      <c r="E276" s="65"/>
      <c r="F276" s="65"/>
      <c r="G276" s="66"/>
    </row>
    <row r="277" spans="3:7" s="246" customFormat="1" ht="46.8">
      <c r="C277" s="67" t="s">
        <v>580</v>
      </c>
      <c r="D277" s="65" t="s">
        <v>9</v>
      </c>
      <c r="E277" s="65">
        <v>1</v>
      </c>
      <c r="F277" s="65"/>
      <c r="G277" s="66"/>
    </row>
    <row r="278" spans="3:7" s="246" customFormat="1">
      <c r="C278" s="67"/>
      <c r="D278" s="65"/>
      <c r="E278" s="65"/>
      <c r="F278" s="65"/>
      <c r="G278" s="66"/>
    </row>
    <row r="279" spans="3:7" s="246" customFormat="1">
      <c r="C279" s="67" t="s">
        <v>581</v>
      </c>
      <c r="D279" s="65" t="s">
        <v>9</v>
      </c>
      <c r="E279" s="65">
        <v>1</v>
      </c>
      <c r="F279" s="65"/>
      <c r="G279" s="66"/>
    </row>
    <row r="280" spans="3:7" s="246" customFormat="1">
      <c r="C280" s="67"/>
      <c r="D280" s="65"/>
      <c r="E280" s="65"/>
      <c r="F280" s="65"/>
      <c r="G280" s="66"/>
    </row>
    <row r="281" spans="3:7" s="246" customFormat="1">
      <c r="C281" s="67" t="s">
        <v>582</v>
      </c>
      <c r="D281" s="65" t="s">
        <v>9</v>
      </c>
      <c r="E281" s="65">
        <v>1</v>
      </c>
      <c r="F281" s="65"/>
      <c r="G281" s="66"/>
    </row>
    <row r="282" spans="3:7" s="246" customFormat="1">
      <c r="C282" s="67"/>
      <c r="D282" s="65"/>
      <c r="E282" s="65"/>
      <c r="F282" s="65"/>
      <c r="G282" s="66"/>
    </row>
    <row r="283" spans="3:7" s="246" customFormat="1">
      <c r="C283" s="67" t="s">
        <v>583</v>
      </c>
      <c r="D283" s="65" t="s">
        <v>22</v>
      </c>
      <c r="E283" s="65">
        <v>1</v>
      </c>
      <c r="F283" s="65"/>
      <c r="G283" s="66"/>
    </row>
    <row r="284" spans="3:7" s="246" customFormat="1">
      <c r="C284" s="67"/>
      <c r="D284" s="65"/>
      <c r="E284" s="65"/>
      <c r="F284" s="65"/>
      <c r="G284" s="66"/>
    </row>
    <row r="285" spans="3:7" s="246" customFormat="1">
      <c r="C285" s="67" t="s">
        <v>584</v>
      </c>
      <c r="D285" s="65" t="s">
        <v>22</v>
      </c>
      <c r="E285" s="65">
        <v>1</v>
      </c>
      <c r="F285" s="65"/>
      <c r="G285" s="66"/>
    </row>
    <row r="286" spans="3:7" s="246" customFormat="1">
      <c r="C286" s="67"/>
      <c r="D286" s="65"/>
      <c r="E286" s="65"/>
      <c r="F286" s="65"/>
      <c r="G286" s="66"/>
    </row>
    <row r="287" spans="3:7" s="246" customFormat="1">
      <c r="C287" s="67" t="s">
        <v>585</v>
      </c>
      <c r="D287" s="65" t="s">
        <v>9</v>
      </c>
      <c r="E287" s="65">
        <v>1</v>
      </c>
      <c r="F287" s="65"/>
      <c r="G287" s="66"/>
    </row>
    <row r="288" spans="3:7" s="246" customFormat="1">
      <c r="C288" s="67"/>
      <c r="D288" s="65"/>
      <c r="E288" s="65"/>
      <c r="F288" s="65"/>
      <c r="G288" s="66"/>
    </row>
    <row r="289" spans="3:7" s="246" customFormat="1" ht="46.8">
      <c r="C289" s="67" t="s">
        <v>586</v>
      </c>
      <c r="D289" s="65" t="s">
        <v>9</v>
      </c>
      <c r="E289" s="65">
        <v>1</v>
      </c>
      <c r="F289" s="65"/>
      <c r="G289" s="66"/>
    </row>
    <row r="290" spans="3:7" s="246" customFormat="1">
      <c r="C290" s="95"/>
      <c r="D290" s="91"/>
      <c r="E290" s="62"/>
      <c r="F290" s="101"/>
      <c r="G290" s="97"/>
    </row>
    <row r="291" spans="3:7" s="246" customFormat="1">
      <c r="C291" s="98" t="s">
        <v>587</v>
      </c>
      <c r="D291" s="58" t="s">
        <v>11</v>
      </c>
      <c r="E291" s="62"/>
      <c r="F291" s="101"/>
      <c r="G291" s="97"/>
    </row>
    <row r="292" spans="3:7" s="246" customFormat="1">
      <c r="C292" s="95"/>
      <c r="D292" s="91"/>
      <c r="E292" s="62"/>
      <c r="F292" s="101"/>
      <c r="G292" s="97"/>
    </row>
    <row r="293" spans="3:7" s="246" customFormat="1">
      <c r="C293" s="68" t="s">
        <v>561</v>
      </c>
      <c r="D293" s="69"/>
      <c r="E293" s="108"/>
      <c r="F293" s="62"/>
      <c r="G293" s="248"/>
    </row>
    <row r="294" spans="3:7" s="246" customFormat="1">
      <c r="C294" s="68"/>
      <c r="D294" s="69"/>
      <c r="E294" s="108"/>
      <c r="F294" s="62"/>
      <c r="G294" s="248"/>
    </row>
    <row r="295" spans="3:7" s="246" customFormat="1" ht="70.2">
      <c r="C295" s="67" t="s">
        <v>562</v>
      </c>
      <c r="D295" s="69" t="s">
        <v>9</v>
      </c>
      <c r="E295" s="69">
        <v>1</v>
      </c>
      <c r="F295" s="70">
        <v>0</v>
      </c>
      <c r="G295" s="71">
        <v>0</v>
      </c>
    </row>
    <row r="296" spans="3:7" s="246" customFormat="1">
      <c r="C296" s="103"/>
      <c r="D296" s="91"/>
      <c r="E296" s="62"/>
      <c r="F296" s="70"/>
      <c r="G296" s="71"/>
    </row>
    <row r="297" spans="3:7" s="246" customFormat="1">
      <c r="C297" s="68" t="s">
        <v>563</v>
      </c>
      <c r="D297" s="69"/>
      <c r="E297" s="108"/>
      <c r="F297" s="70"/>
      <c r="G297" s="71"/>
    </row>
    <row r="298" spans="3:7" s="246" customFormat="1">
      <c r="C298" s="68"/>
      <c r="D298" s="69"/>
      <c r="E298" s="108"/>
      <c r="F298" s="70"/>
      <c r="G298" s="71"/>
    </row>
    <row r="299" spans="3:7" s="246" customFormat="1" ht="70.2">
      <c r="C299" s="67" t="s">
        <v>564</v>
      </c>
      <c r="D299" s="69" t="s">
        <v>9</v>
      </c>
      <c r="E299" s="69">
        <v>1</v>
      </c>
      <c r="F299" s="70">
        <v>0</v>
      </c>
      <c r="G299" s="71">
        <v>0</v>
      </c>
    </row>
    <row r="300" spans="3:7" s="246" customFormat="1">
      <c r="C300" s="103"/>
      <c r="D300" s="91"/>
      <c r="E300" s="62"/>
      <c r="F300" s="70"/>
      <c r="G300" s="71"/>
    </row>
    <row r="301" spans="3:7" s="246" customFormat="1">
      <c r="C301" s="68" t="s">
        <v>565</v>
      </c>
      <c r="D301" s="69"/>
      <c r="E301" s="108"/>
      <c r="F301" s="70"/>
      <c r="G301" s="71"/>
    </row>
    <row r="302" spans="3:7" s="246" customFormat="1">
      <c r="C302" s="68"/>
      <c r="D302" s="69"/>
      <c r="E302" s="108"/>
      <c r="F302" s="70"/>
      <c r="G302" s="71"/>
    </row>
    <row r="303" spans="3:7" s="246" customFormat="1" ht="46.8">
      <c r="C303" s="67" t="s">
        <v>566</v>
      </c>
      <c r="D303" s="69" t="s">
        <v>9</v>
      </c>
      <c r="E303" s="69">
        <v>1</v>
      </c>
      <c r="F303" s="70">
        <v>0</v>
      </c>
      <c r="G303" s="71">
        <v>0</v>
      </c>
    </row>
    <row r="304" spans="3:7" s="246" customFormat="1">
      <c r="C304" s="103"/>
      <c r="D304" s="91"/>
      <c r="E304" s="62"/>
      <c r="F304" s="70"/>
      <c r="G304" s="71"/>
    </row>
    <row r="305" spans="3:7" s="246" customFormat="1">
      <c r="C305" s="68" t="s">
        <v>567</v>
      </c>
      <c r="D305" s="69"/>
      <c r="E305" s="108"/>
      <c r="F305" s="70"/>
      <c r="G305" s="71"/>
    </row>
    <row r="306" spans="3:7" s="246" customFormat="1">
      <c r="C306" s="68"/>
      <c r="D306" s="69"/>
      <c r="E306" s="108"/>
      <c r="F306" s="70"/>
      <c r="G306" s="71"/>
    </row>
    <row r="307" spans="3:7" s="246" customFormat="1">
      <c r="C307" s="67" t="s">
        <v>568</v>
      </c>
      <c r="D307" s="69" t="s">
        <v>9</v>
      </c>
      <c r="E307" s="69">
        <v>1</v>
      </c>
      <c r="F307" s="70">
        <v>0</v>
      </c>
      <c r="G307" s="71">
        <v>0</v>
      </c>
    </row>
    <row r="308" spans="3:7" s="246" customFormat="1">
      <c r="C308" s="67"/>
      <c r="D308" s="69"/>
      <c r="E308" s="69"/>
      <c r="F308" s="70"/>
      <c r="G308" s="71"/>
    </row>
    <row r="309" spans="3:7" s="246" customFormat="1">
      <c r="C309" s="68" t="s">
        <v>569</v>
      </c>
      <c r="D309" s="69"/>
      <c r="E309" s="108"/>
      <c r="F309" s="108"/>
      <c r="G309" s="249"/>
    </row>
    <row r="310" spans="3:7" s="246" customFormat="1">
      <c r="C310" s="68"/>
      <c r="D310" s="69"/>
      <c r="E310" s="108"/>
      <c r="F310" s="108"/>
      <c r="G310" s="249"/>
    </row>
    <row r="311" spans="3:7" s="246" customFormat="1" ht="46.8">
      <c r="C311" s="67" t="s">
        <v>570</v>
      </c>
      <c r="D311" s="72"/>
      <c r="E311" s="72"/>
      <c r="F311" s="73"/>
      <c r="G311" s="74"/>
    </row>
    <row r="312" spans="3:7" s="246" customFormat="1">
      <c r="C312" s="67"/>
      <c r="D312" s="72"/>
      <c r="E312" s="72"/>
      <c r="F312" s="73"/>
      <c r="G312" s="74"/>
    </row>
    <row r="313" spans="3:7" s="246" customFormat="1">
      <c r="C313" s="75" t="s">
        <v>571</v>
      </c>
      <c r="D313" s="69" t="s">
        <v>572</v>
      </c>
      <c r="E313" s="69">
        <v>1</v>
      </c>
      <c r="F313" s="70">
        <v>0</v>
      </c>
      <c r="G313" s="71">
        <v>0</v>
      </c>
    </row>
    <row r="314" spans="3:7" s="246" customFormat="1">
      <c r="C314" s="95"/>
      <c r="D314" s="91"/>
      <c r="E314" s="62"/>
      <c r="F314" s="101"/>
      <c r="G314" s="97"/>
    </row>
    <row r="315" spans="3:7" s="246" customFormat="1">
      <c r="C315" s="98" t="s">
        <v>588</v>
      </c>
      <c r="D315" s="58" t="s">
        <v>11</v>
      </c>
      <c r="E315" s="62"/>
      <c r="F315" s="101"/>
      <c r="G315" s="97"/>
    </row>
    <row r="316" spans="3:7" s="246" customFormat="1">
      <c r="C316" s="95"/>
      <c r="D316" s="91"/>
      <c r="E316" s="62"/>
      <c r="F316" s="101"/>
      <c r="G316" s="97"/>
    </row>
    <row r="317" spans="3:7" s="246" customFormat="1">
      <c r="C317" s="64" t="s">
        <v>589</v>
      </c>
      <c r="D317" s="76"/>
      <c r="E317" s="76"/>
      <c r="F317" s="77"/>
      <c r="G317" s="78"/>
    </row>
    <row r="318" spans="3:7" s="246" customFormat="1" ht="70.2">
      <c r="C318" s="67" t="s">
        <v>590</v>
      </c>
      <c r="D318" s="76" t="s">
        <v>9</v>
      </c>
      <c r="E318" s="76">
        <v>1</v>
      </c>
      <c r="F318" s="77">
        <v>0</v>
      </c>
      <c r="G318" s="78">
        <v>0</v>
      </c>
    </row>
    <row r="319" spans="3:7" s="246" customFormat="1">
      <c r="C319" s="79"/>
      <c r="D319" s="76"/>
      <c r="E319" s="76"/>
      <c r="F319" s="77"/>
      <c r="G319" s="78"/>
    </row>
    <row r="320" spans="3:7" s="246" customFormat="1">
      <c r="C320" s="64" t="s">
        <v>561</v>
      </c>
      <c r="D320" s="76"/>
      <c r="E320" s="76"/>
      <c r="F320" s="77"/>
      <c r="G320" s="78"/>
    </row>
    <row r="321" spans="3:7" s="246" customFormat="1" ht="70.2">
      <c r="C321" s="67" t="s">
        <v>562</v>
      </c>
      <c r="D321" s="76" t="s">
        <v>9</v>
      </c>
      <c r="E321" s="76">
        <v>1</v>
      </c>
      <c r="F321" s="77"/>
      <c r="G321" s="78">
        <v>0</v>
      </c>
    </row>
    <row r="322" spans="3:7" s="246" customFormat="1">
      <c r="C322" s="79"/>
      <c r="D322" s="76"/>
      <c r="E322" s="76"/>
      <c r="F322" s="77"/>
      <c r="G322" s="78"/>
    </row>
    <row r="323" spans="3:7" s="246" customFormat="1">
      <c r="C323" s="64" t="s">
        <v>563</v>
      </c>
      <c r="D323" s="76"/>
      <c r="E323" s="76"/>
      <c r="F323" s="77"/>
      <c r="G323" s="78"/>
    </row>
    <row r="324" spans="3:7" s="246" customFormat="1" ht="70.2">
      <c r="C324" s="67" t="s">
        <v>564</v>
      </c>
      <c r="D324" s="76" t="s">
        <v>9</v>
      </c>
      <c r="E324" s="76">
        <v>1</v>
      </c>
      <c r="F324" s="77">
        <v>0</v>
      </c>
      <c r="G324" s="78">
        <v>0</v>
      </c>
    </row>
    <row r="325" spans="3:7" s="246" customFormat="1">
      <c r="C325" s="79"/>
      <c r="D325" s="76"/>
      <c r="E325" s="76"/>
      <c r="F325" s="77"/>
      <c r="G325" s="78"/>
    </row>
    <row r="326" spans="3:7" s="246" customFormat="1">
      <c r="C326" s="64" t="s">
        <v>565</v>
      </c>
      <c r="D326" s="76"/>
      <c r="E326" s="76"/>
      <c r="F326" s="77"/>
      <c r="G326" s="78"/>
    </row>
    <row r="327" spans="3:7" s="246" customFormat="1" ht="46.8">
      <c r="C327" s="67" t="s">
        <v>566</v>
      </c>
      <c r="D327" s="76" t="s">
        <v>9</v>
      </c>
      <c r="E327" s="76">
        <v>1</v>
      </c>
      <c r="F327" s="77"/>
      <c r="G327" s="78">
        <v>0</v>
      </c>
    </row>
    <row r="328" spans="3:7" s="246" customFormat="1">
      <c r="C328" s="79"/>
      <c r="D328" s="76"/>
      <c r="E328" s="76"/>
      <c r="F328" s="77"/>
      <c r="G328" s="78"/>
    </row>
    <row r="329" spans="3:7" s="246" customFormat="1">
      <c r="C329" s="64" t="s">
        <v>567</v>
      </c>
      <c r="D329" s="76"/>
      <c r="E329" s="76"/>
      <c r="F329" s="77"/>
      <c r="G329" s="78"/>
    </row>
    <row r="330" spans="3:7" s="246" customFormat="1">
      <c r="C330" s="67" t="s">
        <v>568</v>
      </c>
      <c r="D330" s="76" t="s">
        <v>9</v>
      </c>
      <c r="E330" s="76">
        <v>1</v>
      </c>
      <c r="F330" s="77"/>
      <c r="G330" s="78"/>
    </row>
    <row r="331" spans="3:7" s="246" customFormat="1">
      <c r="C331" s="95"/>
      <c r="D331" s="91"/>
      <c r="E331" s="62"/>
      <c r="F331" s="101"/>
      <c r="G331" s="97"/>
    </row>
    <row r="332" spans="3:7" s="247" customFormat="1">
      <c r="C332" s="98" t="s">
        <v>591</v>
      </c>
      <c r="D332" s="58" t="s">
        <v>477</v>
      </c>
      <c r="E332" s="63"/>
      <c r="F332" s="60"/>
      <c r="G332" s="100"/>
    </row>
    <row r="333" spans="3:7" s="246" customFormat="1">
      <c r="C333" s="95"/>
      <c r="D333" s="91"/>
      <c r="E333" s="62"/>
      <c r="F333" s="101"/>
      <c r="G333" s="97"/>
    </row>
    <row r="334" spans="3:7" s="246" customFormat="1" ht="70.2">
      <c r="C334" s="424" t="s">
        <v>505</v>
      </c>
      <c r="D334" s="425" t="s">
        <v>477</v>
      </c>
      <c r="E334" s="62"/>
      <c r="F334" s="101"/>
      <c r="G334" s="97"/>
    </row>
    <row r="335" spans="3:7" s="246" customFormat="1">
      <c r="C335" s="95"/>
      <c r="D335" s="91"/>
      <c r="E335" s="62"/>
      <c r="F335" s="101"/>
      <c r="G335" s="97"/>
    </row>
    <row r="336" spans="3:7" s="246" customFormat="1" ht="46.8">
      <c r="C336" s="95" t="s">
        <v>506</v>
      </c>
      <c r="D336" s="91" t="s">
        <v>477</v>
      </c>
      <c r="E336" s="62"/>
      <c r="F336" s="101"/>
      <c r="G336" s="97"/>
    </row>
    <row r="337" spans="3:7" s="246" customFormat="1">
      <c r="C337" s="95"/>
      <c r="D337" s="91"/>
      <c r="E337" s="62"/>
      <c r="F337" s="101"/>
      <c r="G337" s="97"/>
    </row>
    <row r="338" spans="3:7" s="246" customFormat="1" ht="117">
      <c r="C338" s="95" t="s">
        <v>592</v>
      </c>
      <c r="D338" s="91" t="s">
        <v>477</v>
      </c>
      <c r="E338" s="62"/>
      <c r="F338" s="101"/>
      <c r="G338" s="97"/>
    </row>
    <row r="339" spans="3:7" s="246" customFormat="1">
      <c r="C339" s="95"/>
      <c r="D339" s="91"/>
      <c r="E339" s="62"/>
      <c r="F339" s="101"/>
      <c r="G339" s="97"/>
    </row>
    <row r="340" spans="3:7" s="246" customFormat="1">
      <c r="C340" s="95" t="s">
        <v>593</v>
      </c>
      <c r="D340" s="91" t="s">
        <v>477</v>
      </c>
      <c r="E340" s="62"/>
      <c r="F340" s="101"/>
      <c r="G340" s="97"/>
    </row>
    <row r="341" spans="3:7" s="246" customFormat="1">
      <c r="C341" s="95"/>
      <c r="D341" s="91"/>
      <c r="E341" s="62"/>
      <c r="F341" s="96"/>
      <c r="G341" s="97"/>
    </row>
    <row r="342" spans="3:7" s="246" customFormat="1" ht="46.8">
      <c r="C342" s="95" t="s">
        <v>594</v>
      </c>
      <c r="D342" s="91" t="s">
        <v>477</v>
      </c>
      <c r="E342" s="62"/>
      <c r="F342" s="101"/>
      <c r="G342" s="97"/>
    </row>
    <row r="343" spans="3:7" s="246" customFormat="1">
      <c r="C343" s="95"/>
      <c r="D343" s="91"/>
      <c r="E343" s="62"/>
      <c r="F343" s="96"/>
      <c r="G343" s="97"/>
    </row>
    <row r="344" spans="3:7" s="246" customFormat="1" ht="46.8">
      <c r="C344" s="95" t="s">
        <v>595</v>
      </c>
      <c r="D344" s="91" t="s">
        <v>477</v>
      </c>
      <c r="E344" s="62"/>
      <c r="F344" s="101"/>
      <c r="G344" s="97"/>
    </row>
    <row r="345" spans="3:7" s="246" customFormat="1">
      <c r="C345" s="95"/>
      <c r="D345" s="91"/>
      <c r="E345" s="62"/>
      <c r="F345" s="96"/>
      <c r="G345" s="97"/>
    </row>
    <row r="346" spans="3:7" s="246" customFormat="1">
      <c r="C346" s="95" t="s">
        <v>596</v>
      </c>
      <c r="D346" s="91" t="s">
        <v>477</v>
      </c>
      <c r="E346" s="62"/>
      <c r="F346" s="101"/>
      <c r="G346" s="97"/>
    </row>
    <row r="347" spans="3:7" s="246" customFormat="1">
      <c r="C347" s="95"/>
      <c r="D347" s="91"/>
      <c r="E347" s="62"/>
      <c r="F347" s="96"/>
      <c r="G347" s="97"/>
    </row>
    <row r="348" spans="3:7" s="246" customFormat="1">
      <c r="C348" s="103" t="s">
        <v>597</v>
      </c>
      <c r="D348" s="91" t="s">
        <v>477</v>
      </c>
      <c r="E348" s="62"/>
      <c r="F348" s="101"/>
      <c r="G348" s="97"/>
    </row>
    <row r="349" spans="3:7" s="246" customFormat="1">
      <c r="C349" s="95"/>
      <c r="D349" s="91"/>
      <c r="E349" s="62"/>
      <c r="F349" s="96"/>
      <c r="G349" s="97"/>
    </row>
    <row r="350" spans="3:7" s="246" customFormat="1">
      <c r="C350" s="95" t="s">
        <v>598</v>
      </c>
      <c r="D350" s="91" t="s">
        <v>477</v>
      </c>
      <c r="E350" s="62"/>
      <c r="F350" s="101"/>
      <c r="G350" s="97"/>
    </row>
    <row r="351" spans="3:7" s="246" customFormat="1">
      <c r="C351" s="95"/>
      <c r="D351" s="91"/>
      <c r="E351" s="62"/>
      <c r="F351" s="96"/>
      <c r="G351" s="97"/>
    </row>
    <row r="352" spans="3:7" s="246" customFormat="1">
      <c r="C352" s="95" t="s">
        <v>599</v>
      </c>
      <c r="D352" s="91" t="s">
        <v>477</v>
      </c>
      <c r="E352" s="62"/>
      <c r="F352" s="101"/>
      <c r="G352" s="97"/>
    </row>
    <row r="353" spans="3:7" s="246" customFormat="1">
      <c r="C353" s="95"/>
      <c r="D353" s="91"/>
      <c r="E353" s="62"/>
      <c r="F353" s="96"/>
      <c r="G353" s="97"/>
    </row>
    <row r="354" spans="3:7" s="246" customFormat="1">
      <c r="C354" s="95" t="s">
        <v>600</v>
      </c>
      <c r="D354" s="91" t="s">
        <v>477</v>
      </c>
      <c r="E354" s="62"/>
      <c r="F354" s="101"/>
      <c r="G354" s="97"/>
    </row>
    <row r="355" spans="3:7" s="246" customFormat="1">
      <c r="C355" s="95"/>
      <c r="D355" s="91"/>
      <c r="E355" s="62"/>
      <c r="F355" s="96"/>
      <c r="G355" s="97"/>
    </row>
    <row r="356" spans="3:7" s="246" customFormat="1">
      <c r="C356" s="95" t="s">
        <v>601</v>
      </c>
      <c r="D356" s="91" t="s">
        <v>477</v>
      </c>
      <c r="E356" s="62"/>
      <c r="F356" s="101"/>
      <c r="G356" s="97"/>
    </row>
    <row r="357" spans="3:7" s="246" customFormat="1">
      <c r="C357" s="95"/>
      <c r="D357" s="91"/>
      <c r="E357" s="62"/>
      <c r="F357" s="96"/>
      <c r="G357" s="97"/>
    </row>
    <row r="358" spans="3:7" s="246" customFormat="1">
      <c r="C358" s="95" t="s">
        <v>602</v>
      </c>
      <c r="D358" s="91" t="s">
        <v>477</v>
      </c>
      <c r="E358" s="62"/>
      <c r="F358" s="101"/>
      <c r="G358" s="97"/>
    </row>
    <row r="359" spans="3:7" s="246" customFormat="1">
      <c r="C359" s="95"/>
      <c r="D359" s="91"/>
      <c r="E359" s="62"/>
      <c r="F359" s="96"/>
      <c r="G359" s="97"/>
    </row>
    <row r="360" spans="3:7" s="246" customFormat="1">
      <c r="C360" s="95" t="s">
        <v>603</v>
      </c>
      <c r="D360" s="91" t="s">
        <v>477</v>
      </c>
      <c r="E360" s="62"/>
      <c r="F360" s="101"/>
      <c r="G360" s="97"/>
    </row>
    <row r="361" spans="3:7" s="246" customFormat="1">
      <c r="C361" s="95"/>
      <c r="D361" s="91"/>
      <c r="E361" s="62"/>
      <c r="F361" s="96"/>
      <c r="G361" s="97"/>
    </row>
    <row r="362" spans="3:7" s="246" customFormat="1" ht="93.6">
      <c r="C362" s="95" t="s">
        <v>604</v>
      </c>
      <c r="D362" s="91" t="s">
        <v>477</v>
      </c>
      <c r="E362" s="62"/>
      <c r="F362" s="101"/>
      <c r="G362" s="97"/>
    </row>
    <row r="363" spans="3:7" s="246" customFormat="1">
      <c r="C363" s="95"/>
      <c r="D363" s="91"/>
      <c r="E363" s="62"/>
      <c r="F363" s="96"/>
      <c r="G363" s="97"/>
    </row>
    <row r="364" spans="3:7" s="246" customFormat="1" ht="46.8">
      <c r="C364" s="95" t="s">
        <v>605</v>
      </c>
      <c r="D364" s="91" t="s">
        <v>477</v>
      </c>
      <c r="E364" s="62"/>
      <c r="F364" s="101"/>
      <c r="G364" s="97"/>
    </row>
    <row r="365" spans="3:7" s="246" customFormat="1">
      <c r="C365" s="95"/>
      <c r="D365" s="91"/>
      <c r="E365" s="62"/>
      <c r="F365" s="101"/>
      <c r="G365" s="97"/>
    </row>
    <row r="366" spans="3:7" s="246" customFormat="1" ht="46.8">
      <c r="C366" s="80" t="s">
        <v>606</v>
      </c>
      <c r="D366" s="81"/>
      <c r="E366" s="82"/>
      <c r="F366" s="83"/>
      <c r="G366" s="84"/>
    </row>
    <row r="367" spans="3:7" s="246" customFormat="1">
      <c r="C367" s="80"/>
      <c r="D367" s="81"/>
      <c r="E367" s="82"/>
      <c r="F367" s="83"/>
      <c r="G367" s="84"/>
    </row>
    <row r="368" spans="3:7" s="246" customFormat="1">
      <c r="C368" s="85" t="s">
        <v>607</v>
      </c>
      <c r="D368" s="86" t="s">
        <v>608</v>
      </c>
      <c r="E368" s="87">
        <v>1</v>
      </c>
      <c r="F368" s="83"/>
      <c r="G368" s="84"/>
    </row>
    <row r="369" spans="3:7" s="246" customFormat="1">
      <c r="C369" s="85"/>
      <c r="D369" s="86"/>
      <c r="E369" s="87"/>
      <c r="F369" s="83"/>
      <c r="G369" s="84"/>
    </row>
    <row r="370" spans="3:7" s="246" customFormat="1">
      <c r="C370" s="85" t="s">
        <v>609</v>
      </c>
      <c r="D370" s="86" t="s">
        <v>608</v>
      </c>
      <c r="E370" s="87">
        <v>1</v>
      </c>
      <c r="F370" s="83"/>
      <c r="G370" s="84"/>
    </row>
    <row r="371" spans="3:7" s="246" customFormat="1">
      <c r="C371" s="85"/>
      <c r="D371" s="81"/>
      <c r="E371" s="87"/>
      <c r="F371" s="83"/>
      <c r="G371" s="84"/>
    </row>
    <row r="372" spans="3:7" s="246" customFormat="1" ht="50.4" customHeight="1">
      <c r="C372" s="88" t="s">
        <v>610</v>
      </c>
      <c r="D372" s="81" t="s">
        <v>608</v>
      </c>
      <c r="E372" s="82">
        <v>1</v>
      </c>
      <c r="F372" s="83"/>
      <c r="G372" s="84"/>
    </row>
    <row r="373" spans="3:7" s="246" customFormat="1">
      <c r="C373" s="88"/>
      <c r="D373" s="81"/>
      <c r="E373" s="82"/>
      <c r="F373" s="83"/>
      <c r="G373" s="84"/>
    </row>
    <row r="374" spans="3:7" s="247" customFormat="1">
      <c r="C374" s="98" t="s">
        <v>611</v>
      </c>
      <c r="D374" s="58" t="s">
        <v>477</v>
      </c>
      <c r="E374" s="63"/>
      <c r="F374" s="60"/>
      <c r="G374" s="100"/>
    </row>
    <row r="375" spans="3:7" s="246" customFormat="1">
      <c r="C375" s="95"/>
      <c r="D375" s="91"/>
      <c r="E375" s="62"/>
      <c r="F375" s="101"/>
      <c r="G375" s="97"/>
    </row>
    <row r="376" spans="3:7" s="246" customFormat="1" ht="70.2">
      <c r="C376" s="424" t="s">
        <v>505</v>
      </c>
      <c r="D376" s="425" t="s">
        <v>477</v>
      </c>
      <c r="E376" s="62"/>
      <c r="F376" s="101"/>
      <c r="G376" s="97"/>
    </row>
    <row r="377" spans="3:7" s="246" customFormat="1">
      <c r="C377" s="95"/>
      <c r="D377" s="91"/>
      <c r="E377" s="62"/>
      <c r="F377" s="101"/>
      <c r="G377" s="97"/>
    </row>
    <row r="378" spans="3:7" s="246" customFormat="1" ht="46.8">
      <c r="C378" s="95" t="s">
        <v>506</v>
      </c>
      <c r="D378" s="91" t="s">
        <v>477</v>
      </c>
      <c r="E378" s="62"/>
      <c r="F378" s="101"/>
      <c r="G378" s="97"/>
    </row>
    <row r="379" spans="3:7" s="246" customFormat="1">
      <c r="C379" s="95"/>
      <c r="D379" s="91"/>
      <c r="E379" s="62"/>
      <c r="F379" s="101"/>
      <c r="G379" s="97"/>
    </row>
    <row r="380" spans="3:7" s="246" customFormat="1" ht="46.8">
      <c r="C380" s="95" t="s">
        <v>612</v>
      </c>
      <c r="D380" s="91" t="s">
        <v>477</v>
      </c>
      <c r="E380" s="62"/>
      <c r="F380" s="101"/>
      <c r="G380" s="97"/>
    </row>
    <row r="381" spans="3:7" s="246" customFormat="1">
      <c r="C381" s="95"/>
      <c r="D381" s="91"/>
      <c r="E381" s="62"/>
      <c r="F381" s="101"/>
      <c r="G381" s="97"/>
    </row>
    <row r="382" spans="3:7" s="246" customFormat="1">
      <c r="C382" s="95" t="s">
        <v>613</v>
      </c>
      <c r="D382" s="91" t="s">
        <v>477</v>
      </c>
      <c r="E382" s="62"/>
      <c r="F382" s="101"/>
      <c r="G382" s="97"/>
    </row>
    <row r="383" spans="3:7" s="246" customFormat="1">
      <c r="C383" s="95"/>
      <c r="D383" s="91"/>
      <c r="E383" s="62"/>
      <c r="F383" s="96"/>
      <c r="G383" s="97"/>
    </row>
    <row r="384" spans="3:7" s="246" customFormat="1" ht="46.8">
      <c r="C384" s="95" t="s">
        <v>614</v>
      </c>
      <c r="D384" s="91" t="s">
        <v>477</v>
      </c>
      <c r="E384" s="62"/>
      <c r="F384" s="101"/>
      <c r="G384" s="97"/>
    </row>
    <row r="385" spans="3:7" s="246" customFormat="1">
      <c r="C385" s="95"/>
      <c r="D385" s="91"/>
      <c r="E385" s="62"/>
      <c r="F385" s="96"/>
      <c r="G385" s="97"/>
    </row>
    <row r="386" spans="3:7" s="246" customFormat="1" ht="46.8">
      <c r="C386" s="95" t="s">
        <v>615</v>
      </c>
      <c r="D386" s="91" t="s">
        <v>477</v>
      </c>
      <c r="E386" s="62"/>
      <c r="F386" s="101"/>
      <c r="G386" s="97"/>
    </row>
    <row r="387" spans="3:7" s="246" customFormat="1">
      <c r="C387" s="95"/>
      <c r="D387" s="91"/>
      <c r="E387" s="62"/>
      <c r="F387" s="96"/>
      <c r="G387" s="97"/>
    </row>
    <row r="388" spans="3:7" s="246" customFormat="1">
      <c r="C388" s="95" t="s">
        <v>616</v>
      </c>
      <c r="D388" s="91" t="s">
        <v>477</v>
      </c>
      <c r="E388" s="62"/>
      <c r="F388" s="101"/>
      <c r="G388" s="97"/>
    </row>
    <row r="389" spans="3:7" s="246" customFormat="1">
      <c r="C389" s="95"/>
      <c r="D389" s="91"/>
      <c r="E389" s="62"/>
      <c r="F389" s="96"/>
      <c r="G389" s="97"/>
    </row>
    <row r="390" spans="3:7" s="246" customFormat="1">
      <c r="C390" s="103" t="s">
        <v>617</v>
      </c>
      <c r="D390" s="91" t="s">
        <v>477</v>
      </c>
      <c r="E390" s="62"/>
      <c r="F390" s="101"/>
      <c r="G390" s="97"/>
    </row>
    <row r="391" spans="3:7" s="246" customFormat="1">
      <c r="C391" s="95"/>
      <c r="D391" s="91"/>
      <c r="E391" s="62"/>
      <c r="F391" s="96"/>
      <c r="G391" s="97"/>
    </row>
    <row r="392" spans="3:7" s="246" customFormat="1">
      <c r="C392" s="95" t="s">
        <v>618</v>
      </c>
      <c r="D392" s="91" t="s">
        <v>477</v>
      </c>
      <c r="E392" s="62"/>
      <c r="F392" s="101"/>
      <c r="G392" s="97"/>
    </row>
    <row r="393" spans="3:7" s="246" customFormat="1">
      <c r="C393" s="95"/>
      <c r="D393" s="91"/>
      <c r="E393" s="62"/>
      <c r="F393" s="96"/>
      <c r="G393" s="97"/>
    </row>
    <row r="394" spans="3:7" s="246" customFormat="1">
      <c r="C394" s="95" t="s">
        <v>619</v>
      </c>
      <c r="D394" s="91" t="s">
        <v>477</v>
      </c>
      <c r="E394" s="62"/>
      <c r="F394" s="101"/>
      <c r="G394" s="97"/>
    </row>
    <row r="395" spans="3:7" s="246" customFormat="1">
      <c r="C395" s="95"/>
      <c r="D395" s="91"/>
      <c r="E395" s="62"/>
      <c r="F395" s="96"/>
      <c r="G395" s="97"/>
    </row>
    <row r="396" spans="3:7" s="246" customFormat="1">
      <c r="C396" s="95" t="s">
        <v>620</v>
      </c>
      <c r="D396" s="91" t="s">
        <v>477</v>
      </c>
      <c r="E396" s="62"/>
      <c r="F396" s="101"/>
      <c r="G396" s="97"/>
    </row>
    <row r="397" spans="3:7" s="246" customFormat="1">
      <c r="C397" s="95"/>
      <c r="D397" s="91"/>
      <c r="E397" s="62"/>
      <c r="F397" s="96"/>
      <c r="G397" s="97"/>
    </row>
    <row r="398" spans="3:7" s="246" customFormat="1">
      <c r="C398" s="95" t="s">
        <v>621</v>
      </c>
      <c r="D398" s="91" t="s">
        <v>477</v>
      </c>
      <c r="E398" s="62"/>
      <c r="F398" s="101"/>
      <c r="G398" s="97"/>
    </row>
    <row r="399" spans="3:7" s="246" customFormat="1">
      <c r="C399" s="95"/>
      <c r="D399" s="91"/>
      <c r="E399" s="62"/>
      <c r="F399" s="96"/>
      <c r="G399" s="97"/>
    </row>
    <row r="400" spans="3:7" s="246" customFormat="1">
      <c r="C400" s="95" t="s">
        <v>622</v>
      </c>
      <c r="D400" s="91" t="s">
        <v>477</v>
      </c>
      <c r="E400" s="62"/>
      <c r="F400" s="101"/>
      <c r="G400" s="97"/>
    </row>
    <row r="401" spans="3:7" s="246" customFormat="1">
      <c r="C401" s="95"/>
      <c r="D401" s="91"/>
      <c r="E401" s="62"/>
      <c r="F401" s="96"/>
      <c r="G401" s="97"/>
    </row>
    <row r="402" spans="3:7" s="246" customFormat="1">
      <c r="C402" s="95" t="s">
        <v>623</v>
      </c>
      <c r="D402" s="91" t="s">
        <v>477</v>
      </c>
      <c r="E402" s="62"/>
      <c r="F402" s="101"/>
      <c r="G402" s="97"/>
    </row>
    <row r="403" spans="3:7" s="246" customFormat="1">
      <c r="C403" s="95"/>
      <c r="D403" s="91"/>
      <c r="E403" s="62"/>
      <c r="F403" s="96"/>
      <c r="G403" s="97"/>
    </row>
    <row r="404" spans="3:7" s="246" customFormat="1" ht="93.6">
      <c r="C404" s="95" t="s">
        <v>624</v>
      </c>
      <c r="D404" s="91" t="s">
        <v>477</v>
      </c>
      <c r="E404" s="62"/>
      <c r="F404" s="101"/>
      <c r="G404" s="97"/>
    </row>
    <row r="405" spans="3:7" s="246" customFormat="1">
      <c r="C405" s="95"/>
      <c r="D405" s="91"/>
      <c r="E405" s="62"/>
      <c r="F405" s="96"/>
      <c r="G405" s="97"/>
    </row>
    <row r="406" spans="3:7" s="246" customFormat="1">
      <c r="C406" s="103" t="s">
        <v>625</v>
      </c>
      <c r="D406" s="91" t="s">
        <v>477</v>
      </c>
      <c r="E406" s="62"/>
      <c r="F406" s="101"/>
      <c r="G406" s="97"/>
    </row>
    <row r="407" spans="3:7" s="246" customFormat="1">
      <c r="C407" s="95"/>
      <c r="D407" s="91"/>
      <c r="E407" s="62"/>
      <c r="F407" s="101"/>
      <c r="G407" s="97"/>
    </row>
    <row r="408" spans="3:7" s="246" customFormat="1">
      <c r="C408" s="68" t="s">
        <v>561</v>
      </c>
      <c r="D408" s="69"/>
      <c r="E408" s="108"/>
      <c r="F408" s="62"/>
      <c r="G408" s="248"/>
    </row>
    <row r="409" spans="3:7" s="246" customFormat="1" ht="70.2">
      <c r="C409" s="67" t="s">
        <v>562</v>
      </c>
      <c r="D409" s="69" t="s">
        <v>9</v>
      </c>
      <c r="E409" s="69">
        <v>1</v>
      </c>
      <c r="F409" s="106"/>
      <c r="G409" s="107"/>
    </row>
    <row r="410" spans="3:7" s="246" customFormat="1">
      <c r="C410" s="103"/>
      <c r="D410" s="91"/>
      <c r="E410" s="62"/>
      <c r="F410" s="106"/>
      <c r="G410" s="107"/>
    </row>
    <row r="411" spans="3:7" s="246" customFormat="1">
      <c r="C411" s="68" t="s">
        <v>563</v>
      </c>
      <c r="D411" s="69"/>
      <c r="E411" s="108"/>
      <c r="F411" s="106"/>
      <c r="G411" s="107"/>
    </row>
    <row r="412" spans="3:7" s="246" customFormat="1" ht="70.2">
      <c r="C412" s="67" t="s">
        <v>564</v>
      </c>
      <c r="D412" s="69" t="s">
        <v>9</v>
      </c>
      <c r="E412" s="69">
        <v>1</v>
      </c>
      <c r="F412" s="106"/>
      <c r="G412" s="107"/>
    </row>
    <row r="413" spans="3:7" s="246" customFormat="1">
      <c r="C413" s="103"/>
      <c r="D413" s="91"/>
      <c r="E413" s="62"/>
      <c r="F413" s="106"/>
      <c r="G413" s="107"/>
    </row>
    <row r="414" spans="3:7" s="246" customFormat="1">
      <c r="C414" s="68" t="s">
        <v>565</v>
      </c>
      <c r="D414" s="69"/>
      <c r="E414" s="108"/>
      <c r="F414" s="106"/>
      <c r="G414" s="107"/>
    </row>
    <row r="415" spans="3:7" s="246" customFormat="1" ht="46.8">
      <c r="C415" s="67" t="s">
        <v>566</v>
      </c>
      <c r="D415" s="69" t="s">
        <v>9</v>
      </c>
      <c r="E415" s="69">
        <v>1</v>
      </c>
      <c r="F415" s="106"/>
      <c r="G415" s="107"/>
    </row>
    <row r="416" spans="3:7" s="246" customFormat="1">
      <c r="C416" s="103"/>
      <c r="D416" s="91"/>
      <c r="E416" s="62"/>
      <c r="F416" s="106"/>
      <c r="G416" s="107"/>
    </row>
    <row r="417" spans="3:7" s="246" customFormat="1">
      <c r="C417" s="68" t="s">
        <v>567</v>
      </c>
      <c r="D417" s="69"/>
      <c r="E417" s="108"/>
      <c r="F417" s="106"/>
      <c r="G417" s="107"/>
    </row>
    <row r="418" spans="3:7" s="246" customFormat="1">
      <c r="C418" s="67" t="s">
        <v>568</v>
      </c>
      <c r="D418" s="69" t="s">
        <v>9</v>
      </c>
      <c r="E418" s="69">
        <v>1</v>
      </c>
      <c r="F418" s="106"/>
      <c r="G418" s="107"/>
    </row>
    <row r="419" spans="3:7" s="246" customFormat="1">
      <c r="C419" s="67"/>
      <c r="D419" s="69"/>
      <c r="E419" s="69"/>
      <c r="F419" s="106"/>
      <c r="G419" s="107"/>
    </row>
    <row r="420" spans="3:7" s="246" customFormat="1">
      <c r="C420" s="68" t="s">
        <v>569</v>
      </c>
      <c r="D420" s="69"/>
      <c r="E420" s="108"/>
      <c r="F420" s="108"/>
      <c r="G420" s="249"/>
    </row>
    <row r="421" spans="3:7" s="246" customFormat="1" ht="46.8">
      <c r="C421" s="67" t="s">
        <v>570</v>
      </c>
      <c r="D421" s="72"/>
      <c r="E421" s="72"/>
      <c r="F421" s="73"/>
      <c r="G421" s="74"/>
    </row>
    <row r="422" spans="3:7" s="246" customFormat="1">
      <c r="C422" s="75" t="s">
        <v>571</v>
      </c>
      <c r="D422" s="69" t="s">
        <v>572</v>
      </c>
      <c r="E422" s="69">
        <v>1</v>
      </c>
      <c r="F422" s="106"/>
      <c r="G422" s="107"/>
    </row>
    <row r="423" spans="3:7" s="246" customFormat="1">
      <c r="C423" s="95"/>
      <c r="D423" s="91"/>
      <c r="E423" s="62"/>
      <c r="F423" s="101"/>
      <c r="G423" s="97"/>
    </row>
    <row r="424" spans="3:7" s="247" customFormat="1">
      <c r="C424" s="98" t="s">
        <v>626</v>
      </c>
      <c r="D424" s="58" t="s">
        <v>477</v>
      </c>
      <c r="E424" s="63"/>
      <c r="F424" s="60"/>
      <c r="G424" s="100"/>
    </row>
    <row r="425" spans="3:7" s="246" customFormat="1">
      <c r="C425" s="95"/>
      <c r="D425" s="91"/>
      <c r="E425" s="62"/>
      <c r="F425" s="101"/>
      <c r="G425" s="97"/>
    </row>
    <row r="426" spans="3:7" s="246" customFormat="1" ht="70.2">
      <c r="C426" s="95" t="s">
        <v>505</v>
      </c>
      <c r="D426" s="91" t="s">
        <v>477</v>
      </c>
      <c r="E426" s="62"/>
      <c r="F426" s="101"/>
      <c r="G426" s="97"/>
    </row>
    <row r="427" spans="3:7" s="246" customFormat="1">
      <c r="C427" s="95"/>
      <c r="D427" s="91"/>
      <c r="E427" s="62"/>
      <c r="F427" s="101"/>
      <c r="G427" s="97"/>
    </row>
    <row r="428" spans="3:7" s="246" customFormat="1" ht="117">
      <c r="C428" s="95" t="s">
        <v>627</v>
      </c>
      <c r="D428" s="91" t="s">
        <v>477</v>
      </c>
      <c r="E428" s="62"/>
      <c r="F428" s="101"/>
      <c r="G428" s="97"/>
    </row>
    <row r="429" spans="3:7" s="246" customFormat="1">
      <c r="C429" s="95"/>
      <c r="D429" s="91"/>
      <c r="E429" s="62"/>
      <c r="F429" s="96"/>
      <c r="G429" s="97"/>
    </row>
    <row r="430" spans="3:7" s="246" customFormat="1" ht="46.8">
      <c r="C430" s="95" t="s">
        <v>628</v>
      </c>
      <c r="D430" s="91" t="s">
        <v>477</v>
      </c>
      <c r="E430" s="62"/>
      <c r="F430" s="101"/>
      <c r="G430" s="97"/>
    </row>
    <row r="431" spans="3:7" s="246" customFormat="1">
      <c r="C431" s="95"/>
      <c r="D431" s="91"/>
      <c r="E431" s="62"/>
      <c r="F431" s="96"/>
      <c r="G431" s="97"/>
    </row>
    <row r="432" spans="3:7" s="246" customFormat="1">
      <c r="C432" s="95" t="s">
        <v>629</v>
      </c>
      <c r="D432" s="91" t="s">
        <v>477</v>
      </c>
      <c r="E432" s="62"/>
      <c r="F432" s="101"/>
      <c r="G432" s="97"/>
    </row>
    <row r="433" spans="3:7" s="246" customFormat="1">
      <c r="C433" s="95"/>
      <c r="D433" s="91"/>
      <c r="E433" s="62"/>
      <c r="F433" s="101"/>
      <c r="G433" s="97"/>
    </row>
    <row r="434" spans="3:7" s="246" customFormat="1">
      <c r="C434" s="95" t="s">
        <v>630</v>
      </c>
      <c r="D434" s="91" t="s">
        <v>477</v>
      </c>
      <c r="E434" s="62"/>
      <c r="F434" s="101"/>
      <c r="G434" s="97"/>
    </row>
    <row r="435" spans="3:7" s="246" customFormat="1">
      <c r="C435" s="95"/>
      <c r="D435" s="91"/>
      <c r="E435" s="62"/>
      <c r="F435" s="96"/>
      <c r="G435" s="97"/>
    </row>
    <row r="436" spans="3:7" s="246" customFormat="1" ht="46.8">
      <c r="C436" s="95" t="s">
        <v>631</v>
      </c>
      <c r="D436" s="91" t="s">
        <v>477</v>
      </c>
      <c r="E436" s="62"/>
      <c r="F436" s="101"/>
      <c r="G436" s="97"/>
    </row>
    <row r="437" spans="3:7" s="246" customFormat="1">
      <c r="C437" s="95"/>
      <c r="D437" s="91"/>
      <c r="E437" s="62"/>
      <c r="F437" s="96"/>
      <c r="G437" s="97"/>
    </row>
    <row r="438" spans="3:7" s="246" customFormat="1" ht="46.8">
      <c r="C438" s="95" t="s">
        <v>632</v>
      </c>
      <c r="D438" s="91" t="s">
        <v>477</v>
      </c>
      <c r="E438" s="62"/>
      <c r="F438" s="101"/>
      <c r="G438" s="97"/>
    </row>
    <row r="439" spans="3:7" s="246" customFormat="1">
      <c r="C439" s="95"/>
      <c r="D439" s="91"/>
      <c r="E439" s="62"/>
      <c r="F439" s="96"/>
      <c r="G439" s="97"/>
    </row>
    <row r="440" spans="3:7" s="246" customFormat="1">
      <c r="C440" s="95" t="s">
        <v>489</v>
      </c>
      <c r="D440" s="91" t="s">
        <v>9</v>
      </c>
      <c r="E440" s="62">
        <v>1</v>
      </c>
      <c r="F440" s="101"/>
      <c r="G440" s="97">
        <f>E440*F440</f>
        <v>0</v>
      </c>
    </row>
    <row r="441" spans="3:7" s="246" customFormat="1">
      <c r="C441" s="95"/>
      <c r="D441" s="91"/>
      <c r="E441" s="62"/>
      <c r="F441" s="101"/>
      <c r="G441" s="97"/>
    </row>
    <row r="442" spans="3:7" s="246" customFormat="1" ht="46.8">
      <c r="C442" s="95" t="s">
        <v>633</v>
      </c>
      <c r="D442" s="91" t="s">
        <v>9</v>
      </c>
      <c r="E442" s="62">
        <v>1</v>
      </c>
      <c r="F442" s="101"/>
      <c r="G442" s="97">
        <f>E442*F442</f>
        <v>0</v>
      </c>
    </row>
    <row r="443" spans="3:7" s="246" customFormat="1">
      <c r="C443" s="95"/>
      <c r="D443" s="91"/>
      <c r="E443" s="62"/>
      <c r="F443" s="101"/>
      <c r="G443" s="97"/>
    </row>
    <row r="444" spans="3:7" s="246" customFormat="1">
      <c r="C444" s="250" t="s">
        <v>634</v>
      </c>
      <c r="D444" s="251"/>
      <c r="E444" s="252"/>
      <c r="F444" s="253"/>
      <c r="G444" s="254"/>
    </row>
    <row r="445" spans="3:7" s="246" customFormat="1">
      <c r="C445" s="250"/>
      <c r="D445" s="251"/>
      <c r="E445" s="252"/>
      <c r="F445" s="253"/>
      <c r="G445" s="254"/>
    </row>
    <row r="446" spans="3:7" s="246" customFormat="1" ht="46.8">
      <c r="C446" s="250" t="s">
        <v>635</v>
      </c>
      <c r="D446" s="251"/>
      <c r="E446" s="252"/>
      <c r="F446" s="253"/>
      <c r="G446" s="254"/>
    </row>
    <row r="447" spans="3:7" s="246" customFormat="1">
      <c r="C447" s="250"/>
      <c r="D447" s="251"/>
      <c r="E447" s="252"/>
      <c r="F447" s="253"/>
      <c r="G447" s="254"/>
    </row>
    <row r="448" spans="3:7" s="246" customFormat="1" ht="46.8">
      <c r="C448" s="255" t="s">
        <v>636</v>
      </c>
      <c r="D448" s="256" t="s">
        <v>637</v>
      </c>
      <c r="E448" s="257">
        <v>1</v>
      </c>
      <c r="F448" s="258"/>
      <c r="G448" s="97">
        <f>E448*F448</f>
        <v>0</v>
      </c>
    </row>
    <row r="449" spans="3:7" s="246" customFormat="1">
      <c r="C449" s="255"/>
      <c r="D449" s="251"/>
      <c r="E449" s="257"/>
      <c r="F449" s="259"/>
      <c r="G449" s="260"/>
    </row>
    <row r="450" spans="3:7" s="246" customFormat="1" ht="46.8">
      <c r="C450" s="255" t="s">
        <v>638</v>
      </c>
      <c r="D450" s="256" t="s">
        <v>637</v>
      </c>
      <c r="E450" s="257">
        <v>1</v>
      </c>
      <c r="F450" s="258"/>
      <c r="G450" s="97">
        <f>E450*F450</f>
        <v>0</v>
      </c>
    </row>
    <row r="451" spans="3:7" s="246" customFormat="1">
      <c r="C451" s="255"/>
      <c r="D451" s="251"/>
      <c r="E451" s="257"/>
      <c r="F451" s="258"/>
      <c r="G451" s="261"/>
    </row>
    <row r="452" spans="3:7" s="246" customFormat="1">
      <c r="C452" s="262" t="s">
        <v>639</v>
      </c>
      <c r="D452" s="65" t="s">
        <v>9</v>
      </c>
      <c r="E452" s="257">
        <v>1</v>
      </c>
      <c r="F452" s="258"/>
      <c r="G452" s="97">
        <f>E452*F452</f>
        <v>0</v>
      </c>
    </row>
    <row r="453" spans="3:7" s="246" customFormat="1">
      <c r="C453" s="255"/>
      <c r="D453" s="251"/>
      <c r="E453" s="257"/>
      <c r="F453" s="258"/>
      <c r="G453" s="261"/>
    </row>
    <row r="454" spans="3:7" s="246" customFormat="1">
      <c r="C454" s="255" t="s">
        <v>640</v>
      </c>
      <c r="D454" s="65" t="s">
        <v>22</v>
      </c>
      <c r="E454" s="257">
        <v>3</v>
      </c>
      <c r="F454" s="258"/>
      <c r="G454" s="97">
        <f>E454*F454</f>
        <v>0</v>
      </c>
    </row>
    <row r="455" spans="3:7" s="246" customFormat="1">
      <c r="C455" s="255"/>
      <c r="D455" s="251"/>
      <c r="E455" s="257"/>
      <c r="F455" s="259"/>
      <c r="G455" s="260"/>
    </row>
    <row r="456" spans="3:7" s="246" customFormat="1">
      <c r="C456" s="255" t="s">
        <v>641</v>
      </c>
      <c r="D456" s="65" t="s">
        <v>9</v>
      </c>
      <c r="E456" s="257">
        <v>1</v>
      </c>
      <c r="F456" s="258"/>
      <c r="G456" s="97">
        <f>E456*F456</f>
        <v>0</v>
      </c>
    </row>
    <row r="457" spans="3:7" s="246" customFormat="1">
      <c r="C457" s="255"/>
      <c r="D457" s="251"/>
      <c r="E457" s="257"/>
      <c r="F457" s="258"/>
      <c r="G457" s="261"/>
    </row>
    <row r="458" spans="3:7" s="246" customFormat="1" ht="46.8">
      <c r="C458" s="255" t="s">
        <v>642</v>
      </c>
      <c r="D458" s="65" t="s">
        <v>9</v>
      </c>
      <c r="E458" s="257">
        <v>1</v>
      </c>
      <c r="F458" s="258"/>
      <c r="G458" s="97">
        <f>E458*F458</f>
        <v>0</v>
      </c>
    </row>
    <row r="459" spans="3:7" s="246" customFormat="1">
      <c r="C459" s="255"/>
      <c r="D459" s="251"/>
      <c r="E459" s="257"/>
      <c r="F459" s="259"/>
      <c r="G459" s="260"/>
    </row>
    <row r="460" spans="3:7" s="246" customFormat="1" ht="46.8">
      <c r="C460" s="262" t="s">
        <v>643</v>
      </c>
      <c r="D460" s="65" t="s">
        <v>637</v>
      </c>
      <c r="E460" s="257">
        <v>1</v>
      </c>
      <c r="F460" s="258"/>
      <c r="G460" s="97">
        <f>E460*F460</f>
        <v>0</v>
      </c>
    </row>
    <row r="461" spans="3:7" s="246" customFormat="1">
      <c r="C461" s="263"/>
      <c r="D461" s="251"/>
      <c r="E461" s="257"/>
      <c r="F461" s="258"/>
      <c r="G461" s="261"/>
    </row>
    <row r="462" spans="3:7" s="246" customFormat="1" ht="46.8">
      <c r="C462" s="255" t="s">
        <v>644</v>
      </c>
      <c r="D462" s="65" t="s">
        <v>645</v>
      </c>
      <c r="E462" s="264"/>
      <c r="F462" s="258"/>
      <c r="G462" s="97">
        <f>E462*F462</f>
        <v>0</v>
      </c>
    </row>
    <row r="463" spans="3:7" s="246" customFormat="1">
      <c r="C463" s="255"/>
      <c r="D463" s="251"/>
      <c r="E463" s="257"/>
      <c r="F463" s="258"/>
      <c r="G463" s="261"/>
    </row>
    <row r="464" spans="3:7" s="246" customFormat="1" ht="46.8">
      <c r="C464" s="255" t="s">
        <v>646</v>
      </c>
      <c r="D464" s="65" t="s">
        <v>637</v>
      </c>
      <c r="E464" s="257">
        <v>1</v>
      </c>
      <c r="F464" s="258"/>
      <c r="G464" s="97">
        <f>E464*F464</f>
        <v>0</v>
      </c>
    </row>
    <row r="465" spans="3:7" s="246" customFormat="1">
      <c r="C465" s="255"/>
      <c r="D465" s="251"/>
      <c r="E465" s="257"/>
      <c r="F465" s="258"/>
      <c r="G465" s="261"/>
    </row>
    <row r="466" spans="3:7" s="246" customFormat="1">
      <c r="C466" s="265" t="s">
        <v>647</v>
      </c>
      <c r="D466" s="266" t="s">
        <v>637</v>
      </c>
      <c r="E466" s="267">
        <v>2</v>
      </c>
      <c r="F466" s="267"/>
      <c r="G466" s="97">
        <f>E466*F466</f>
        <v>0</v>
      </c>
    </row>
    <row r="467" spans="3:7" s="246" customFormat="1">
      <c r="C467" s="265"/>
      <c r="D467" s="251"/>
      <c r="E467" s="268"/>
      <c r="F467" s="269"/>
      <c r="G467" s="261"/>
    </row>
    <row r="468" spans="3:7" s="246" customFormat="1">
      <c r="C468" s="265" t="s">
        <v>648</v>
      </c>
      <c r="D468" s="251" t="s">
        <v>637</v>
      </c>
      <c r="E468" s="268">
        <v>2</v>
      </c>
      <c r="F468" s="269"/>
      <c r="G468" s="97">
        <f>E468*F468</f>
        <v>0</v>
      </c>
    </row>
    <row r="469" spans="3:7" s="246" customFormat="1">
      <c r="C469" s="265"/>
      <c r="D469" s="251"/>
      <c r="E469" s="268"/>
      <c r="F469" s="269"/>
      <c r="G469" s="261"/>
    </row>
    <row r="470" spans="3:7" s="246" customFormat="1">
      <c r="C470" s="265" t="s">
        <v>649</v>
      </c>
      <c r="D470" s="251" t="s">
        <v>650</v>
      </c>
      <c r="E470" s="270"/>
      <c r="F470" s="269"/>
      <c r="G470" s="97">
        <f>E470*F470</f>
        <v>0</v>
      </c>
    </row>
    <row r="471" spans="3:7" s="246" customFormat="1">
      <c r="C471" s="265"/>
      <c r="D471" s="251"/>
      <c r="E471" s="270"/>
      <c r="F471" s="269"/>
      <c r="G471" s="97"/>
    </row>
    <row r="472" spans="3:7" s="246" customFormat="1">
      <c r="C472" s="355" t="s">
        <v>1336</v>
      </c>
      <c r="D472" s="251"/>
      <c r="E472" s="270"/>
      <c r="F472" s="269"/>
      <c r="G472" s="97"/>
    </row>
    <row r="473" spans="3:7" s="246" customFormat="1">
      <c r="C473" s="265"/>
      <c r="D473" s="251"/>
      <c r="E473" s="270"/>
      <c r="F473" s="269"/>
      <c r="G473" s="97"/>
    </row>
    <row r="474" spans="3:7" s="246" customFormat="1" ht="46.8">
      <c r="C474" s="255" t="s">
        <v>1337</v>
      </c>
      <c r="D474" s="65" t="s">
        <v>645</v>
      </c>
      <c r="E474" s="264">
        <v>18</v>
      </c>
      <c r="F474" s="258"/>
      <c r="G474" s="97">
        <f>E474*F474</f>
        <v>0</v>
      </c>
    </row>
    <row r="475" spans="3:7" s="246" customFormat="1">
      <c r="C475" s="265"/>
      <c r="D475" s="251"/>
      <c r="E475" s="270"/>
      <c r="F475" s="269"/>
      <c r="G475" s="97"/>
    </row>
    <row r="476" spans="3:7" s="247" customFormat="1">
      <c r="C476" s="98" t="s">
        <v>651</v>
      </c>
      <c r="D476" s="58"/>
      <c r="E476" s="63"/>
      <c r="F476" s="99"/>
      <c r="G476" s="100"/>
    </row>
    <row r="477" spans="3:7" s="246" customFormat="1">
      <c r="C477" s="95"/>
      <c r="D477" s="91"/>
      <c r="E477" s="62"/>
      <c r="F477" s="96"/>
      <c r="G477" s="97"/>
    </row>
    <row r="478" spans="3:7" s="246" customFormat="1">
      <c r="C478" s="103" t="s">
        <v>652</v>
      </c>
      <c r="D478" s="91" t="s">
        <v>9</v>
      </c>
      <c r="E478" s="62">
        <v>1</v>
      </c>
      <c r="F478" s="101"/>
      <c r="G478" s="97">
        <f>E478*F478</f>
        <v>0</v>
      </c>
    </row>
    <row r="479" spans="3:7" s="246" customFormat="1">
      <c r="C479" s="95"/>
      <c r="D479" s="91"/>
      <c r="E479" s="62"/>
      <c r="F479" s="101"/>
      <c r="G479" s="97"/>
    </row>
    <row r="480" spans="3:7" s="246" customFormat="1">
      <c r="C480" s="103" t="s">
        <v>653</v>
      </c>
      <c r="D480" s="91" t="s">
        <v>9</v>
      </c>
      <c r="E480" s="62">
        <v>1</v>
      </c>
      <c r="F480" s="101"/>
      <c r="G480" s="97">
        <f>E480*F480</f>
        <v>0</v>
      </c>
    </row>
    <row r="481" spans="3:7" s="246" customFormat="1">
      <c r="C481" s="95"/>
      <c r="D481" s="91"/>
      <c r="E481" s="62"/>
      <c r="F481" s="101"/>
      <c r="G481" s="97"/>
    </row>
    <row r="482" spans="3:7" s="246" customFormat="1" ht="46.8">
      <c r="C482" s="95" t="s">
        <v>654</v>
      </c>
      <c r="D482" s="91" t="s">
        <v>9</v>
      </c>
      <c r="E482" s="62">
        <v>1</v>
      </c>
      <c r="F482" s="101"/>
      <c r="G482" s="97">
        <f>E482*F482</f>
        <v>0</v>
      </c>
    </row>
    <row r="483" spans="3:7" s="246" customFormat="1">
      <c r="C483" s="95"/>
      <c r="D483" s="91"/>
      <c r="E483" s="62"/>
      <c r="F483" s="96"/>
      <c r="G483" s="97"/>
    </row>
    <row r="484" spans="3:7" s="246" customFormat="1">
      <c r="C484" s="95" t="s">
        <v>655</v>
      </c>
      <c r="D484" s="91" t="s">
        <v>477</v>
      </c>
      <c r="E484" s="62"/>
      <c r="F484" s="101"/>
      <c r="G484" s="97"/>
    </row>
    <row r="485" spans="3:7" s="246" customFormat="1">
      <c r="C485" s="95"/>
      <c r="D485" s="91"/>
      <c r="E485" s="62"/>
      <c r="F485" s="101"/>
      <c r="G485" s="97"/>
    </row>
    <row r="486" spans="3:7" s="246" customFormat="1">
      <c r="C486" s="95" t="s">
        <v>656</v>
      </c>
      <c r="D486" s="91" t="s">
        <v>477</v>
      </c>
      <c r="E486" s="62"/>
      <c r="F486" s="101"/>
      <c r="G486" s="97"/>
    </row>
    <row r="487" spans="3:7" s="246" customFormat="1">
      <c r="C487" s="95"/>
      <c r="D487" s="91"/>
      <c r="E487" s="62"/>
      <c r="F487" s="101"/>
      <c r="G487" s="97"/>
    </row>
    <row r="488" spans="3:7" s="246" customFormat="1" ht="93.6">
      <c r="C488" s="95" t="s">
        <v>657</v>
      </c>
      <c r="D488" s="91" t="s">
        <v>477</v>
      </c>
      <c r="E488" s="62"/>
      <c r="F488" s="101"/>
      <c r="G488" s="97"/>
    </row>
    <row r="489" spans="3:7" s="246" customFormat="1">
      <c r="C489" s="95"/>
      <c r="D489" s="91"/>
      <c r="E489" s="62"/>
      <c r="F489" s="101"/>
      <c r="G489" s="97"/>
    </row>
    <row r="490" spans="3:7" s="246" customFormat="1">
      <c r="C490" s="95" t="s">
        <v>658</v>
      </c>
      <c r="D490" s="91" t="s">
        <v>477</v>
      </c>
      <c r="E490" s="62"/>
      <c r="F490" s="101"/>
      <c r="G490" s="97"/>
    </row>
    <row r="491" spans="3:7" s="246" customFormat="1">
      <c r="C491" s="95"/>
      <c r="D491" s="91"/>
      <c r="E491" s="62"/>
      <c r="F491" s="101"/>
      <c r="G491" s="97"/>
    </row>
    <row r="492" spans="3:7" s="246" customFormat="1" ht="70.2">
      <c r="C492" s="95" t="s">
        <v>659</v>
      </c>
      <c r="D492" s="91" t="s">
        <v>477</v>
      </c>
      <c r="E492" s="62"/>
      <c r="F492" s="101"/>
      <c r="G492" s="97"/>
    </row>
    <row r="493" spans="3:7" s="246" customFormat="1">
      <c r="C493" s="95"/>
      <c r="D493" s="91"/>
      <c r="E493" s="62"/>
      <c r="F493" s="101"/>
      <c r="G493" s="97"/>
    </row>
    <row r="494" spans="3:7" s="246" customFormat="1">
      <c r="C494" s="95" t="s">
        <v>489</v>
      </c>
      <c r="D494" s="91" t="s">
        <v>9</v>
      </c>
      <c r="E494" s="62">
        <v>1</v>
      </c>
      <c r="F494" s="101"/>
      <c r="G494" s="97">
        <f>E494*F494</f>
        <v>0</v>
      </c>
    </row>
    <row r="495" spans="3:7" s="246" customFormat="1">
      <c r="C495" s="95"/>
      <c r="D495" s="91"/>
      <c r="E495" s="62"/>
      <c r="F495" s="96"/>
      <c r="G495" s="97"/>
    </row>
    <row r="496" spans="3:7" s="247" customFormat="1">
      <c r="C496" s="98" t="s">
        <v>660</v>
      </c>
      <c r="D496" s="58"/>
      <c r="E496" s="63"/>
      <c r="F496" s="99"/>
      <c r="G496" s="100"/>
    </row>
    <row r="497" spans="3:10" s="246" customFormat="1">
      <c r="C497" s="95"/>
      <c r="D497" s="91"/>
      <c r="E497" s="62"/>
      <c r="F497" s="96"/>
      <c r="G497" s="97"/>
    </row>
    <row r="498" spans="3:10" s="246" customFormat="1">
      <c r="C498" s="95" t="s">
        <v>661</v>
      </c>
      <c r="D498" s="91" t="s">
        <v>477</v>
      </c>
      <c r="E498" s="62"/>
      <c r="F498" s="101"/>
      <c r="G498" s="97"/>
    </row>
    <row r="499" spans="3:10" s="246" customFormat="1">
      <c r="C499" s="95"/>
      <c r="D499" s="91"/>
      <c r="E499" s="62"/>
      <c r="F499" s="96"/>
      <c r="G499" s="97"/>
    </row>
    <row r="500" spans="3:10" s="246" customFormat="1" ht="93.6">
      <c r="C500" s="95" t="s">
        <v>662</v>
      </c>
      <c r="D500" s="91" t="s">
        <v>477</v>
      </c>
      <c r="E500" s="62"/>
      <c r="F500" s="101"/>
      <c r="G500" s="97"/>
    </row>
    <row r="501" spans="3:10" s="246" customFormat="1">
      <c r="C501" s="95"/>
      <c r="D501" s="91"/>
      <c r="E501" s="62"/>
      <c r="F501" s="101"/>
      <c r="G501" s="97"/>
    </row>
    <row r="502" spans="3:10" s="246" customFormat="1" ht="163.80000000000001">
      <c r="C502" s="95" t="s">
        <v>663</v>
      </c>
      <c r="D502" s="91" t="s">
        <v>477</v>
      </c>
      <c r="E502" s="62"/>
      <c r="F502" s="101"/>
      <c r="G502" s="97"/>
    </row>
    <row r="503" spans="3:10" s="246" customFormat="1">
      <c r="C503" s="95"/>
      <c r="D503" s="91"/>
      <c r="E503" s="62"/>
      <c r="F503" s="101"/>
      <c r="G503" s="97"/>
    </row>
    <row r="504" spans="3:10" s="246" customFormat="1">
      <c r="C504" s="95" t="s">
        <v>664</v>
      </c>
      <c r="D504" s="91" t="s">
        <v>477</v>
      </c>
      <c r="E504" s="62"/>
      <c r="F504" s="101"/>
      <c r="G504" s="97"/>
    </row>
    <row r="505" spans="3:10" s="246" customFormat="1">
      <c r="C505" s="95"/>
      <c r="D505" s="91"/>
      <c r="E505" s="62"/>
      <c r="F505" s="101"/>
      <c r="G505" s="97"/>
    </row>
    <row r="506" spans="3:10" s="246" customFormat="1" ht="93.6">
      <c r="C506" s="95" t="s">
        <v>665</v>
      </c>
      <c r="D506" s="91" t="s">
        <v>477</v>
      </c>
      <c r="E506" s="62"/>
      <c r="F506" s="101"/>
      <c r="G506" s="97"/>
    </row>
    <row r="507" spans="3:10" s="246" customFormat="1">
      <c r="C507" s="95"/>
      <c r="D507" s="91"/>
      <c r="E507" s="62"/>
      <c r="F507" s="96"/>
      <c r="G507" s="97"/>
    </row>
    <row r="508" spans="3:10" s="246" customFormat="1" ht="70.2">
      <c r="C508" s="95" t="s">
        <v>666</v>
      </c>
      <c r="D508" s="91" t="s">
        <v>477</v>
      </c>
      <c r="E508" s="62"/>
      <c r="F508" s="101"/>
      <c r="G508" s="97"/>
    </row>
    <row r="509" spans="3:10" s="246" customFormat="1">
      <c r="C509" s="95"/>
      <c r="D509" s="91"/>
      <c r="E509" s="62"/>
      <c r="F509" s="101"/>
      <c r="G509" s="97"/>
    </row>
    <row r="510" spans="3:10" s="246" customFormat="1">
      <c r="C510" s="95" t="s">
        <v>489</v>
      </c>
      <c r="D510" s="91" t="s">
        <v>9</v>
      </c>
      <c r="E510" s="62">
        <v>1</v>
      </c>
      <c r="F510" s="101"/>
      <c r="G510" s="97">
        <f>E510*F510</f>
        <v>0</v>
      </c>
      <c r="J510" s="89"/>
    </row>
    <row r="511" spans="3:10" s="246" customFormat="1">
      <c r="C511" s="95"/>
      <c r="D511" s="91"/>
      <c r="E511" s="62"/>
      <c r="F511" s="101"/>
      <c r="G511" s="97"/>
    </row>
    <row r="512" spans="3:10" s="246" customFormat="1" ht="46.8">
      <c r="C512" s="95" t="s">
        <v>667</v>
      </c>
      <c r="D512" s="91" t="s">
        <v>9</v>
      </c>
      <c r="E512" s="62">
        <v>1</v>
      </c>
      <c r="F512" s="101"/>
      <c r="G512" s="97">
        <f>E512*F512</f>
        <v>0</v>
      </c>
    </row>
    <row r="513" spans="3:7" s="246" customFormat="1">
      <c r="C513" s="95"/>
      <c r="D513" s="91"/>
      <c r="E513" s="62"/>
      <c r="F513" s="101"/>
      <c r="G513" s="97"/>
    </row>
    <row r="514" spans="3:7" s="246" customFormat="1">
      <c r="C514" s="95" t="s">
        <v>668</v>
      </c>
      <c r="D514" s="91" t="s">
        <v>477</v>
      </c>
      <c r="E514" s="62"/>
      <c r="F514" s="101"/>
      <c r="G514" s="97"/>
    </row>
    <row r="515" spans="3:7" s="246" customFormat="1">
      <c r="C515" s="95"/>
      <c r="D515" s="91"/>
      <c r="E515" s="62"/>
      <c r="F515" s="101"/>
      <c r="G515" s="97"/>
    </row>
    <row r="516" spans="3:7" s="246" customFormat="1">
      <c r="C516" s="95" t="s">
        <v>489</v>
      </c>
      <c r="D516" s="91" t="s">
        <v>9</v>
      </c>
      <c r="E516" s="62">
        <v>1</v>
      </c>
      <c r="F516" s="101"/>
      <c r="G516" s="97">
        <f>E516*F516</f>
        <v>0</v>
      </c>
    </row>
    <row r="517" spans="3:7" s="246" customFormat="1">
      <c r="C517" s="95"/>
      <c r="D517" s="91"/>
      <c r="E517" s="62"/>
      <c r="F517" s="101"/>
      <c r="G517" s="97"/>
    </row>
    <row r="518" spans="3:7" s="246" customFormat="1">
      <c r="C518" s="95" t="s">
        <v>669</v>
      </c>
      <c r="D518" s="91" t="s">
        <v>477</v>
      </c>
      <c r="E518" s="62"/>
      <c r="F518" s="101"/>
      <c r="G518" s="97"/>
    </row>
    <row r="519" spans="3:7" s="246" customFormat="1">
      <c r="C519" s="95"/>
      <c r="D519" s="91"/>
      <c r="E519" s="62"/>
      <c r="F519" s="101"/>
      <c r="G519" s="97"/>
    </row>
    <row r="520" spans="3:7" s="246" customFormat="1">
      <c r="C520" s="95" t="s">
        <v>489</v>
      </c>
      <c r="D520" s="91" t="s">
        <v>9</v>
      </c>
      <c r="E520" s="62">
        <v>1</v>
      </c>
      <c r="F520" s="101"/>
      <c r="G520" s="97">
        <f>E520*F520</f>
        <v>0</v>
      </c>
    </row>
    <row r="521" spans="3:7" s="246" customFormat="1">
      <c r="C521" s="95"/>
      <c r="D521" s="91"/>
      <c r="E521" s="62"/>
      <c r="F521" s="101"/>
      <c r="G521" s="97"/>
    </row>
    <row r="522" spans="3:7" s="246" customFormat="1" ht="46.8">
      <c r="C522" s="95" t="s">
        <v>670</v>
      </c>
      <c r="D522" s="91" t="s">
        <v>477</v>
      </c>
      <c r="E522" s="62"/>
      <c r="F522" s="101"/>
      <c r="G522" s="97"/>
    </row>
    <row r="523" spans="3:7" s="246" customFormat="1">
      <c r="C523" s="95"/>
      <c r="D523" s="91"/>
      <c r="E523" s="62"/>
      <c r="F523" s="101"/>
      <c r="G523" s="97"/>
    </row>
    <row r="524" spans="3:7" s="246" customFormat="1" ht="46.8">
      <c r="C524" s="95" t="s">
        <v>671</v>
      </c>
      <c r="D524" s="91" t="s">
        <v>477</v>
      </c>
      <c r="E524" s="62"/>
      <c r="F524" s="101"/>
      <c r="G524" s="97"/>
    </row>
    <row r="525" spans="3:7" s="246" customFormat="1">
      <c r="C525" s="95"/>
      <c r="D525" s="91"/>
      <c r="E525" s="62"/>
      <c r="F525" s="96"/>
      <c r="G525" s="97"/>
    </row>
    <row r="526" spans="3:7" s="246" customFormat="1">
      <c r="C526" s="95" t="s">
        <v>672</v>
      </c>
      <c r="D526" s="91" t="s">
        <v>477</v>
      </c>
      <c r="E526" s="62"/>
      <c r="F526" s="101"/>
      <c r="G526" s="97"/>
    </row>
    <row r="527" spans="3:7" s="246" customFormat="1">
      <c r="C527" s="95"/>
      <c r="D527" s="91"/>
      <c r="E527" s="62"/>
      <c r="F527" s="96"/>
      <c r="G527" s="97"/>
    </row>
    <row r="528" spans="3:7" s="246" customFormat="1" ht="70.2">
      <c r="C528" s="95" t="s">
        <v>673</v>
      </c>
      <c r="D528" s="91" t="s">
        <v>477</v>
      </c>
      <c r="E528" s="62"/>
      <c r="F528" s="101"/>
      <c r="G528" s="97"/>
    </row>
    <row r="529" spans="3:7" s="246" customFormat="1">
      <c r="C529" s="95"/>
      <c r="D529" s="91"/>
      <c r="E529" s="62"/>
      <c r="F529" s="101"/>
      <c r="G529" s="97"/>
    </row>
    <row r="530" spans="3:7" s="246" customFormat="1" ht="70.2">
      <c r="C530" s="95" t="s">
        <v>674</v>
      </c>
      <c r="D530" s="91" t="s">
        <v>477</v>
      </c>
      <c r="E530" s="62"/>
      <c r="F530" s="101"/>
      <c r="G530" s="97"/>
    </row>
    <row r="531" spans="3:7" s="246" customFormat="1">
      <c r="C531" s="95"/>
      <c r="D531" s="91"/>
      <c r="E531" s="62"/>
      <c r="F531" s="101"/>
      <c r="G531" s="97"/>
    </row>
    <row r="532" spans="3:7" s="246" customFormat="1">
      <c r="C532" s="95" t="s">
        <v>489</v>
      </c>
      <c r="D532" s="91" t="s">
        <v>9</v>
      </c>
      <c r="E532" s="62">
        <v>1</v>
      </c>
      <c r="F532" s="101"/>
      <c r="G532" s="97">
        <f>E532*F532</f>
        <v>0</v>
      </c>
    </row>
    <row r="533" spans="3:7" s="246" customFormat="1">
      <c r="C533" s="95"/>
      <c r="D533" s="91"/>
      <c r="E533" s="62"/>
      <c r="F533" s="101"/>
      <c r="G533" s="97"/>
    </row>
    <row r="534" spans="3:7" s="246" customFormat="1" ht="70.2">
      <c r="C534" s="95" t="s">
        <v>675</v>
      </c>
      <c r="D534" s="91" t="s">
        <v>477</v>
      </c>
      <c r="E534" s="62"/>
      <c r="F534" s="101"/>
      <c r="G534" s="97"/>
    </row>
    <row r="535" spans="3:7" s="246" customFormat="1">
      <c r="C535" s="95"/>
      <c r="D535" s="91"/>
      <c r="E535" s="62"/>
      <c r="F535" s="101"/>
      <c r="G535" s="97"/>
    </row>
    <row r="536" spans="3:7" s="246" customFormat="1">
      <c r="C536" s="95" t="s">
        <v>489</v>
      </c>
      <c r="D536" s="91" t="s">
        <v>9</v>
      </c>
      <c r="E536" s="62">
        <v>1</v>
      </c>
      <c r="F536" s="101"/>
      <c r="G536" s="97">
        <f>E536*F536</f>
        <v>0</v>
      </c>
    </row>
    <row r="537" spans="3:7" s="246" customFormat="1">
      <c r="C537" s="95"/>
      <c r="D537" s="91"/>
      <c r="E537" s="62"/>
      <c r="F537" s="96"/>
      <c r="G537" s="97"/>
    </row>
    <row r="538" spans="3:7" s="247" customFormat="1">
      <c r="C538" s="98" t="s">
        <v>676</v>
      </c>
      <c r="D538" s="58"/>
      <c r="E538" s="63"/>
      <c r="F538" s="99"/>
      <c r="G538" s="100"/>
    </row>
    <row r="539" spans="3:7" s="246" customFormat="1">
      <c r="C539" s="95"/>
      <c r="D539" s="91"/>
      <c r="E539" s="62"/>
      <c r="F539" s="96"/>
      <c r="G539" s="97"/>
    </row>
    <row r="540" spans="3:7" s="246" customFormat="1">
      <c r="C540" s="95" t="s">
        <v>677</v>
      </c>
      <c r="D540" s="91" t="s">
        <v>678</v>
      </c>
      <c r="E540" s="62">
        <v>1</v>
      </c>
      <c r="F540" s="101"/>
      <c r="G540" s="97">
        <f>E540*F540</f>
        <v>0</v>
      </c>
    </row>
    <row r="541" spans="3:7" s="246" customFormat="1">
      <c r="C541" s="95"/>
      <c r="D541" s="91"/>
      <c r="E541" s="62"/>
      <c r="F541" s="96"/>
      <c r="G541" s="97"/>
    </row>
    <row r="542" spans="3:7" s="246" customFormat="1" ht="46.8">
      <c r="C542" s="95" t="s">
        <v>679</v>
      </c>
      <c r="D542" s="91" t="s">
        <v>9</v>
      </c>
      <c r="E542" s="62">
        <v>1</v>
      </c>
      <c r="F542" s="101"/>
      <c r="G542" s="97">
        <f>E542*F542</f>
        <v>0</v>
      </c>
    </row>
    <row r="543" spans="3:7" s="246" customFormat="1">
      <c r="C543" s="95"/>
      <c r="D543" s="91"/>
      <c r="E543" s="62"/>
      <c r="F543" s="101"/>
      <c r="G543" s="97"/>
    </row>
    <row r="544" spans="3:7" s="246" customFormat="1">
      <c r="C544" s="95" t="s">
        <v>680</v>
      </c>
      <c r="D544" s="91" t="s">
        <v>477</v>
      </c>
      <c r="E544" s="62"/>
      <c r="F544" s="101"/>
      <c r="G544" s="97"/>
    </row>
    <row r="545" spans="3:7" s="246" customFormat="1">
      <c r="C545" s="95"/>
      <c r="D545" s="91"/>
      <c r="E545" s="62"/>
      <c r="F545" s="101"/>
      <c r="G545" s="97"/>
    </row>
    <row r="546" spans="3:7" s="246" customFormat="1">
      <c r="C546" s="95" t="s">
        <v>489</v>
      </c>
      <c r="D546" s="91" t="s">
        <v>9</v>
      </c>
      <c r="E546" s="62">
        <v>1</v>
      </c>
      <c r="F546" s="101"/>
      <c r="G546" s="97">
        <f>E546*F546</f>
        <v>0</v>
      </c>
    </row>
    <row r="547" spans="3:7" s="246" customFormat="1">
      <c r="C547" s="95"/>
      <c r="D547" s="91"/>
      <c r="E547" s="62"/>
      <c r="F547" s="101"/>
      <c r="G547" s="97"/>
    </row>
    <row r="548" spans="3:7" s="246" customFormat="1">
      <c r="C548" s="95" t="s">
        <v>681</v>
      </c>
      <c r="D548" s="91" t="s">
        <v>477</v>
      </c>
      <c r="E548" s="62"/>
      <c r="F548" s="101"/>
      <c r="G548" s="97"/>
    </row>
    <row r="549" spans="3:7" s="246" customFormat="1">
      <c r="C549" s="95"/>
      <c r="D549" s="91"/>
      <c r="E549" s="62"/>
      <c r="F549" s="101"/>
      <c r="G549" s="97"/>
    </row>
    <row r="550" spans="3:7" s="246" customFormat="1">
      <c r="C550" s="95" t="s">
        <v>489</v>
      </c>
      <c r="D550" s="91" t="s">
        <v>9</v>
      </c>
      <c r="E550" s="62">
        <v>1</v>
      </c>
      <c r="F550" s="101"/>
      <c r="G550" s="97">
        <f>E550*F550</f>
        <v>0</v>
      </c>
    </row>
    <row r="551" spans="3:7" s="246" customFormat="1">
      <c r="C551" s="95"/>
      <c r="D551" s="91"/>
      <c r="E551" s="62"/>
      <c r="F551" s="101"/>
      <c r="G551" s="97"/>
    </row>
    <row r="552" spans="3:7" s="246" customFormat="1" ht="46.8">
      <c r="C552" s="95" t="s">
        <v>682</v>
      </c>
      <c r="D552" s="91" t="s">
        <v>9</v>
      </c>
      <c r="E552" s="62">
        <v>1</v>
      </c>
      <c r="F552" s="101"/>
      <c r="G552" s="97">
        <f>E552*F552</f>
        <v>0</v>
      </c>
    </row>
    <row r="553" spans="3:7" s="246" customFormat="1">
      <c r="C553" s="95"/>
      <c r="D553" s="91"/>
      <c r="E553" s="62"/>
      <c r="F553" s="101"/>
      <c r="G553" s="97"/>
    </row>
    <row r="554" spans="3:7" s="246" customFormat="1" ht="99.75" customHeight="1">
      <c r="C554" s="95" t="s">
        <v>683</v>
      </c>
      <c r="D554" s="91" t="s">
        <v>477</v>
      </c>
      <c r="E554" s="62"/>
      <c r="F554" s="101"/>
      <c r="G554" s="97"/>
    </row>
    <row r="555" spans="3:7" s="246" customFormat="1">
      <c r="C555" s="95"/>
      <c r="D555" s="91"/>
      <c r="E555" s="62"/>
      <c r="F555" s="101"/>
      <c r="G555" s="97"/>
    </row>
    <row r="556" spans="3:7" s="246" customFormat="1">
      <c r="C556" s="95" t="s">
        <v>489</v>
      </c>
      <c r="D556" s="91" t="s">
        <v>9</v>
      </c>
      <c r="E556" s="62">
        <v>1</v>
      </c>
      <c r="F556" s="101"/>
      <c r="G556" s="97">
        <f>E556*F556</f>
        <v>0</v>
      </c>
    </row>
    <row r="557" spans="3:7" s="246" customFormat="1">
      <c r="C557" s="95"/>
      <c r="D557" s="91"/>
      <c r="E557" s="62"/>
      <c r="F557" s="101"/>
      <c r="G557" s="97"/>
    </row>
    <row r="558" spans="3:7" s="246" customFormat="1" ht="46.8">
      <c r="C558" s="95" t="s">
        <v>1584</v>
      </c>
      <c r="D558" s="91" t="s">
        <v>9</v>
      </c>
      <c r="E558" s="62">
        <v>1</v>
      </c>
      <c r="F558" s="101"/>
      <c r="G558" s="97">
        <f>E558*F558</f>
        <v>0</v>
      </c>
    </row>
    <row r="559" spans="3:7" s="246" customFormat="1">
      <c r="C559" s="95"/>
      <c r="D559" s="91"/>
      <c r="E559" s="62"/>
      <c r="F559" s="96"/>
      <c r="G559" s="97"/>
    </row>
    <row r="560" spans="3:7" s="247" customFormat="1">
      <c r="C560" s="98" t="s">
        <v>684</v>
      </c>
      <c r="D560" s="58"/>
      <c r="E560" s="63"/>
      <c r="F560" s="99"/>
      <c r="G560" s="100"/>
    </row>
    <row r="561" spans="3:7" s="246" customFormat="1">
      <c r="C561" s="95"/>
      <c r="D561" s="91"/>
      <c r="E561" s="62"/>
      <c r="F561" s="96"/>
      <c r="G561" s="97"/>
    </row>
    <row r="562" spans="3:7" s="246" customFormat="1">
      <c r="C562" s="95" t="s">
        <v>685</v>
      </c>
      <c r="D562" s="91" t="s">
        <v>477</v>
      </c>
      <c r="E562" s="62"/>
      <c r="F562" s="101"/>
      <c r="G562" s="97"/>
    </row>
    <row r="563" spans="3:7" s="246" customFormat="1">
      <c r="C563" s="95"/>
      <c r="D563" s="91"/>
      <c r="E563" s="62"/>
      <c r="F563" s="101"/>
      <c r="G563" s="97"/>
    </row>
    <row r="564" spans="3:7" s="246" customFormat="1" ht="140.4">
      <c r="C564" s="95" t="s">
        <v>686</v>
      </c>
      <c r="D564" s="91" t="s">
        <v>477</v>
      </c>
      <c r="E564" s="62"/>
      <c r="F564" s="101"/>
      <c r="G564" s="97"/>
    </row>
    <row r="565" spans="3:7" s="246" customFormat="1">
      <c r="C565" s="95"/>
      <c r="D565" s="91"/>
      <c r="E565" s="62"/>
      <c r="F565" s="101"/>
      <c r="G565" s="97"/>
    </row>
    <row r="566" spans="3:7" s="246" customFormat="1">
      <c r="C566" s="95" t="s">
        <v>489</v>
      </c>
      <c r="D566" s="91" t="s">
        <v>9</v>
      </c>
      <c r="E566" s="62">
        <v>1</v>
      </c>
      <c r="F566" s="101"/>
      <c r="G566" s="97">
        <f>E566*F566</f>
        <v>0</v>
      </c>
    </row>
    <row r="567" spans="3:7" s="246" customFormat="1">
      <c r="C567" s="95"/>
      <c r="D567" s="91"/>
      <c r="E567" s="62"/>
      <c r="F567" s="101"/>
      <c r="G567" s="97"/>
    </row>
    <row r="568" spans="3:7" s="246" customFormat="1">
      <c r="C568" s="95" t="s">
        <v>687</v>
      </c>
      <c r="D568" s="91" t="s">
        <v>477</v>
      </c>
      <c r="E568" s="62"/>
      <c r="F568" s="101"/>
      <c r="G568" s="97"/>
    </row>
    <row r="569" spans="3:7" s="246" customFormat="1">
      <c r="C569" s="95"/>
      <c r="D569" s="91"/>
      <c r="E569" s="62"/>
      <c r="F569" s="101"/>
      <c r="G569" s="97"/>
    </row>
    <row r="570" spans="3:7" s="246" customFormat="1" ht="70.2">
      <c r="C570" s="95" t="s">
        <v>688</v>
      </c>
      <c r="D570" s="91" t="s">
        <v>477</v>
      </c>
      <c r="E570" s="62"/>
      <c r="F570" s="101"/>
      <c r="G570" s="97"/>
    </row>
    <row r="571" spans="3:7" s="246" customFormat="1">
      <c r="C571" s="95"/>
      <c r="D571" s="91"/>
      <c r="E571" s="62"/>
      <c r="F571" s="101"/>
      <c r="G571" s="97"/>
    </row>
    <row r="572" spans="3:7" s="246" customFormat="1" ht="140.4">
      <c r="C572" s="95" t="s">
        <v>689</v>
      </c>
      <c r="D572" s="91" t="s">
        <v>477</v>
      </c>
      <c r="E572" s="62"/>
      <c r="F572" s="101"/>
      <c r="G572" s="97"/>
    </row>
    <row r="573" spans="3:7" s="246" customFormat="1">
      <c r="C573" s="95"/>
      <c r="D573" s="91"/>
      <c r="E573" s="62"/>
      <c r="F573" s="101"/>
      <c r="G573" s="97"/>
    </row>
    <row r="574" spans="3:7" s="246" customFormat="1" ht="70.2">
      <c r="C574" s="95" t="s">
        <v>690</v>
      </c>
      <c r="D574" s="91" t="s">
        <v>477</v>
      </c>
      <c r="E574" s="62"/>
      <c r="F574" s="101"/>
      <c r="G574" s="97"/>
    </row>
    <row r="575" spans="3:7" s="246" customFormat="1">
      <c r="C575" s="95"/>
      <c r="D575" s="91"/>
      <c r="E575" s="62"/>
      <c r="F575" s="101"/>
      <c r="G575" s="97"/>
    </row>
    <row r="576" spans="3:7" s="246" customFormat="1" ht="93.6">
      <c r="C576" s="95" t="s">
        <v>691</v>
      </c>
      <c r="D576" s="91" t="s">
        <v>477</v>
      </c>
      <c r="E576" s="62"/>
      <c r="F576" s="101"/>
      <c r="G576" s="97"/>
    </row>
    <row r="577" spans="3:7" s="246" customFormat="1">
      <c r="C577" s="95"/>
      <c r="D577" s="91"/>
      <c r="E577" s="62"/>
      <c r="F577" s="96"/>
      <c r="G577" s="97"/>
    </row>
    <row r="578" spans="3:7" s="246" customFormat="1" ht="93.6">
      <c r="C578" s="95" t="s">
        <v>692</v>
      </c>
      <c r="D578" s="91" t="s">
        <v>477</v>
      </c>
      <c r="E578" s="62"/>
      <c r="F578" s="101"/>
      <c r="G578" s="97"/>
    </row>
    <row r="579" spans="3:7" s="246" customFormat="1">
      <c r="C579" s="95"/>
      <c r="D579" s="91"/>
      <c r="E579" s="62"/>
      <c r="F579" s="101"/>
      <c r="G579" s="97"/>
    </row>
    <row r="580" spans="3:7" s="246" customFormat="1">
      <c r="C580" s="95" t="s">
        <v>489</v>
      </c>
      <c r="D580" s="91" t="s">
        <v>9</v>
      </c>
      <c r="E580" s="62">
        <v>1</v>
      </c>
      <c r="F580" s="101"/>
      <c r="G580" s="97">
        <f>E580*F580</f>
        <v>0</v>
      </c>
    </row>
    <row r="581" spans="3:7" s="246" customFormat="1">
      <c r="C581" s="95"/>
      <c r="D581" s="91"/>
      <c r="E581" s="62"/>
      <c r="F581" s="101"/>
      <c r="G581" s="97"/>
    </row>
    <row r="582" spans="3:7" s="246" customFormat="1" ht="46.8">
      <c r="C582" s="95" t="s">
        <v>693</v>
      </c>
      <c r="D582" s="91" t="s">
        <v>9</v>
      </c>
      <c r="E582" s="62">
        <v>1</v>
      </c>
      <c r="F582" s="101"/>
      <c r="G582" s="97">
        <f>E582*F582</f>
        <v>0</v>
      </c>
    </row>
    <row r="583" spans="3:7" s="246" customFormat="1">
      <c r="C583" s="95"/>
      <c r="D583" s="91"/>
      <c r="E583" s="62"/>
      <c r="F583" s="96"/>
      <c r="G583" s="97"/>
    </row>
    <row r="584" spans="3:7" s="247" customFormat="1">
      <c r="C584" s="98" t="s">
        <v>694</v>
      </c>
      <c r="D584" s="58"/>
      <c r="E584" s="63"/>
      <c r="F584" s="99"/>
      <c r="G584" s="100"/>
    </row>
    <row r="585" spans="3:7" s="246" customFormat="1">
      <c r="C585" s="95"/>
      <c r="D585" s="91"/>
      <c r="E585" s="62"/>
      <c r="F585" s="96"/>
      <c r="G585" s="97"/>
    </row>
    <row r="586" spans="3:7" s="246" customFormat="1">
      <c r="C586" s="95" t="s">
        <v>695</v>
      </c>
      <c r="D586" s="91" t="s">
        <v>477</v>
      </c>
      <c r="E586" s="62"/>
      <c r="F586" s="101"/>
      <c r="G586" s="97"/>
    </row>
    <row r="587" spans="3:7" s="246" customFormat="1">
      <c r="C587" s="95"/>
      <c r="D587" s="91"/>
      <c r="E587" s="62"/>
      <c r="F587" s="101"/>
      <c r="G587" s="97"/>
    </row>
    <row r="588" spans="3:7" s="246" customFormat="1">
      <c r="C588" s="95" t="s">
        <v>489</v>
      </c>
      <c r="D588" s="91" t="s">
        <v>9</v>
      </c>
      <c r="E588" s="62">
        <v>1</v>
      </c>
      <c r="F588" s="101"/>
      <c r="G588" s="97">
        <f>E588*F588</f>
        <v>0</v>
      </c>
    </row>
    <row r="589" spans="3:7" s="246" customFormat="1">
      <c r="C589" s="95"/>
      <c r="D589" s="91"/>
      <c r="E589" s="62"/>
      <c r="F589" s="101"/>
      <c r="G589" s="97"/>
    </row>
    <row r="590" spans="3:7" s="246" customFormat="1">
      <c r="C590" s="95" t="s">
        <v>696</v>
      </c>
      <c r="D590" s="91" t="s">
        <v>477</v>
      </c>
      <c r="E590" s="62"/>
      <c r="F590" s="101"/>
      <c r="G590" s="97"/>
    </row>
    <row r="591" spans="3:7" s="246" customFormat="1">
      <c r="C591" s="95"/>
      <c r="D591" s="91"/>
      <c r="E591" s="62"/>
      <c r="F591" s="101"/>
      <c r="G591" s="97"/>
    </row>
    <row r="592" spans="3:7" s="246" customFormat="1">
      <c r="C592" s="95" t="s">
        <v>489</v>
      </c>
      <c r="D592" s="91" t="s">
        <v>9</v>
      </c>
      <c r="E592" s="62">
        <v>1</v>
      </c>
      <c r="F592" s="101"/>
      <c r="G592" s="97">
        <f>E592*F592</f>
        <v>0</v>
      </c>
    </row>
    <row r="593" spans="3:7" s="246" customFormat="1">
      <c r="C593" s="95"/>
      <c r="D593" s="91"/>
      <c r="E593" s="62"/>
      <c r="F593" s="96"/>
      <c r="G593" s="97"/>
    </row>
    <row r="594" spans="3:7" s="247" customFormat="1">
      <c r="C594" s="98" t="s">
        <v>697</v>
      </c>
      <c r="D594" s="58"/>
      <c r="E594" s="63"/>
      <c r="F594" s="99"/>
      <c r="G594" s="100"/>
    </row>
    <row r="595" spans="3:7" s="246" customFormat="1">
      <c r="C595" s="95"/>
      <c r="D595" s="91"/>
      <c r="E595" s="62"/>
      <c r="F595" s="96"/>
      <c r="G595" s="97"/>
    </row>
    <row r="596" spans="3:7" s="246" customFormat="1" ht="46.8">
      <c r="C596" s="95" t="s">
        <v>698</v>
      </c>
      <c r="D596" s="91" t="s">
        <v>9</v>
      </c>
      <c r="E596" s="62">
        <v>1</v>
      </c>
      <c r="F596" s="101"/>
      <c r="G596" s="97">
        <f>E596*F596</f>
        <v>0</v>
      </c>
    </row>
    <row r="597" spans="3:7" s="246" customFormat="1">
      <c r="C597" s="95"/>
      <c r="D597" s="91"/>
      <c r="E597" s="62"/>
      <c r="F597" s="101"/>
      <c r="G597" s="97"/>
    </row>
    <row r="598" spans="3:7" s="246" customFormat="1">
      <c r="C598" s="95" t="s">
        <v>699</v>
      </c>
      <c r="D598" s="91" t="s">
        <v>477</v>
      </c>
      <c r="E598" s="62"/>
      <c r="F598" s="101"/>
      <c r="G598" s="97"/>
    </row>
    <row r="599" spans="3:7" s="246" customFormat="1">
      <c r="C599" s="95"/>
      <c r="D599" s="91"/>
      <c r="E599" s="62"/>
      <c r="F599" s="101"/>
      <c r="G599" s="97"/>
    </row>
    <row r="600" spans="3:7" s="246" customFormat="1" ht="70.2">
      <c r="C600" s="95" t="s">
        <v>700</v>
      </c>
      <c r="D600" s="91" t="s">
        <v>9</v>
      </c>
      <c r="E600" s="62">
        <v>1</v>
      </c>
      <c r="F600" s="101"/>
      <c r="G600" s="97">
        <f>E600*F600</f>
        <v>0</v>
      </c>
    </row>
    <row r="601" spans="3:7" s="246" customFormat="1">
      <c r="C601" s="95"/>
      <c r="D601" s="91"/>
      <c r="E601" s="62"/>
      <c r="F601" s="101"/>
      <c r="G601" s="97"/>
    </row>
    <row r="602" spans="3:7" s="246" customFormat="1">
      <c r="C602" s="95" t="s">
        <v>701</v>
      </c>
      <c r="D602" s="91" t="s">
        <v>477</v>
      </c>
      <c r="E602" s="62"/>
      <c r="F602" s="101"/>
      <c r="G602" s="97"/>
    </row>
    <row r="603" spans="3:7" s="246" customFormat="1">
      <c r="C603" s="95"/>
      <c r="D603" s="91"/>
      <c r="E603" s="62"/>
      <c r="F603" s="101"/>
      <c r="G603" s="97"/>
    </row>
    <row r="604" spans="3:7" s="246" customFormat="1">
      <c r="C604" s="95" t="s">
        <v>702</v>
      </c>
      <c r="D604" s="91" t="s">
        <v>477</v>
      </c>
      <c r="E604" s="62"/>
      <c r="F604" s="101"/>
      <c r="G604" s="97"/>
    </row>
    <row r="605" spans="3:7" s="246" customFormat="1">
      <c r="C605" s="95"/>
      <c r="D605" s="91"/>
      <c r="E605" s="62"/>
      <c r="F605" s="101"/>
      <c r="G605" s="97"/>
    </row>
    <row r="606" spans="3:7" s="246" customFormat="1" ht="46.8">
      <c r="C606" s="95" t="s">
        <v>703</v>
      </c>
      <c r="D606" s="91" t="s">
        <v>477</v>
      </c>
      <c r="E606" s="62"/>
      <c r="F606" s="101"/>
      <c r="G606" s="97"/>
    </row>
    <row r="607" spans="3:7" s="246" customFormat="1">
      <c r="C607" s="95"/>
      <c r="D607" s="91"/>
      <c r="E607" s="62"/>
      <c r="F607" s="101"/>
      <c r="G607" s="97"/>
    </row>
    <row r="608" spans="3:7" s="246" customFormat="1">
      <c r="C608" s="95" t="s">
        <v>489</v>
      </c>
      <c r="D608" s="91" t="s">
        <v>9</v>
      </c>
      <c r="E608" s="62">
        <v>1</v>
      </c>
      <c r="F608" s="101"/>
      <c r="G608" s="97">
        <f>E608*F608</f>
        <v>0</v>
      </c>
    </row>
    <row r="609" spans="3:7" s="246" customFormat="1">
      <c r="C609" s="95"/>
      <c r="D609" s="91"/>
      <c r="E609" s="62"/>
      <c r="F609" s="96"/>
      <c r="G609" s="97"/>
    </row>
    <row r="610" spans="3:7" s="247" customFormat="1">
      <c r="C610" s="98" t="s">
        <v>704</v>
      </c>
      <c r="D610" s="58"/>
      <c r="E610" s="63"/>
      <c r="F610" s="99"/>
      <c r="G610" s="100"/>
    </row>
    <row r="611" spans="3:7" s="246" customFormat="1">
      <c r="C611" s="95"/>
      <c r="D611" s="91"/>
      <c r="E611" s="62"/>
      <c r="F611" s="96"/>
      <c r="G611" s="97"/>
    </row>
    <row r="612" spans="3:7" s="246" customFormat="1" ht="93.6">
      <c r="C612" s="95" t="s">
        <v>705</v>
      </c>
      <c r="D612" s="91" t="s">
        <v>9</v>
      </c>
      <c r="E612" s="62">
        <v>1</v>
      </c>
      <c r="F612" s="101"/>
      <c r="G612" s="97">
        <f>E612*F612</f>
        <v>0</v>
      </c>
    </row>
    <row r="613" spans="3:7" s="246" customFormat="1">
      <c r="C613" s="95"/>
      <c r="D613" s="91"/>
      <c r="E613" s="62"/>
      <c r="F613" s="96"/>
      <c r="G613" s="97"/>
    </row>
    <row r="614" spans="3:7" s="247" customFormat="1">
      <c r="C614" s="98" t="s">
        <v>706</v>
      </c>
      <c r="D614" s="58"/>
      <c r="E614" s="63"/>
      <c r="F614" s="99"/>
      <c r="G614" s="100"/>
    </row>
    <row r="615" spans="3:7" s="246" customFormat="1">
      <c r="C615" s="95"/>
      <c r="D615" s="91"/>
      <c r="E615" s="62"/>
      <c r="F615" s="96"/>
      <c r="G615" s="97"/>
    </row>
    <row r="616" spans="3:7" s="246" customFormat="1" ht="46.8">
      <c r="C616" s="95" t="s">
        <v>707</v>
      </c>
      <c r="D616" s="91" t="s">
        <v>9</v>
      </c>
      <c r="E616" s="62">
        <v>1</v>
      </c>
      <c r="F616" s="101"/>
      <c r="G616" s="97">
        <f>E616*F616</f>
        <v>0</v>
      </c>
    </row>
    <row r="617" spans="3:7" s="246" customFormat="1">
      <c r="C617" s="95"/>
      <c r="D617" s="91"/>
      <c r="E617" s="62"/>
      <c r="F617" s="101"/>
      <c r="G617" s="97"/>
    </row>
    <row r="618" spans="3:7" s="246" customFormat="1" ht="46.8">
      <c r="C618" s="95" t="s">
        <v>708</v>
      </c>
      <c r="D618" s="91" t="s">
        <v>9</v>
      </c>
      <c r="E618" s="62">
        <v>1</v>
      </c>
      <c r="F618" s="101"/>
      <c r="G618" s="97">
        <f>E618*F618</f>
        <v>0</v>
      </c>
    </row>
    <row r="619" spans="3:7" s="246" customFormat="1">
      <c r="C619" s="95"/>
      <c r="D619" s="91"/>
      <c r="E619" s="62"/>
      <c r="F619" s="96"/>
      <c r="G619" s="97"/>
    </row>
    <row r="620" spans="3:7" s="247" customFormat="1">
      <c r="C620" s="98" t="s">
        <v>709</v>
      </c>
      <c r="D620" s="58"/>
      <c r="E620" s="63"/>
      <c r="F620" s="99"/>
      <c r="G620" s="100"/>
    </row>
    <row r="621" spans="3:7" s="246" customFormat="1">
      <c r="C621" s="95"/>
      <c r="D621" s="91"/>
      <c r="E621" s="62"/>
      <c r="F621" s="96"/>
      <c r="G621" s="97"/>
    </row>
    <row r="622" spans="3:7" s="246" customFormat="1" ht="46.8">
      <c r="C622" s="95" t="s">
        <v>710</v>
      </c>
      <c r="D622" s="91" t="s">
        <v>9</v>
      </c>
      <c r="E622" s="62">
        <v>1</v>
      </c>
      <c r="F622" s="101"/>
      <c r="G622" s="97">
        <f>E622*F622</f>
        <v>0</v>
      </c>
    </row>
    <row r="623" spans="3:7" s="246" customFormat="1">
      <c r="C623" s="95"/>
      <c r="D623" s="91"/>
      <c r="E623" s="62"/>
      <c r="F623" s="101"/>
      <c r="G623" s="97"/>
    </row>
    <row r="624" spans="3:7" s="246" customFormat="1">
      <c r="C624" s="95" t="s">
        <v>711</v>
      </c>
      <c r="D624" s="91" t="s">
        <v>477</v>
      </c>
      <c r="E624" s="62"/>
      <c r="F624" s="101"/>
      <c r="G624" s="97"/>
    </row>
    <row r="625" spans="3:7" s="246" customFormat="1">
      <c r="C625" s="95"/>
      <c r="D625" s="91"/>
      <c r="E625" s="62"/>
      <c r="F625" s="101"/>
      <c r="G625" s="97"/>
    </row>
    <row r="626" spans="3:7" s="246" customFormat="1" ht="140.4">
      <c r="C626" s="95" t="s">
        <v>712</v>
      </c>
      <c r="D626" s="91" t="s">
        <v>9</v>
      </c>
      <c r="E626" s="62">
        <v>1</v>
      </c>
      <c r="F626" s="101"/>
      <c r="G626" s="97">
        <f>E626*F626</f>
        <v>0</v>
      </c>
    </row>
    <row r="627" spans="3:7" s="246" customFormat="1">
      <c r="C627" s="95"/>
      <c r="D627" s="91"/>
      <c r="E627" s="62"/>
      <c r="F627" s="101"/>
      <c r="G627" s="97"/>
    </row>
    <row r="628" spans="3:7" s="246" customFormat="1">
      <c r="C628" s="95" t="s">
        <v>713</v>
      </c>
      <c r="D628" s="91" t="s">
        <v>477</v>
      </c>
      <c r="E628" s="62"/>
      <c r="F628" s="101"/>
      <c r="G628" s="97"/>
    </row>
    <row r="629" spans="3:7" s="246" customFormat="1">
      <c r="C629" s="95"/>
      <c r="D629" s="91"/>
      <c r="E629" s="62"/>
      <c r="F629" s="101"/>
      <c r="G629" s="97"/>
    </row>
    <row r="630" spans="3:7" s="246" customFormat="1">
      <c r="C630" s="95" t="s">
        <v>489</v>
      </c>
      <c r="D630" s="91" t="s">
        <v>9</v>
      </c>
      <c r="E630" s="62">
        <v>1</v>
      </c>
      <c r="F630" s="101"/>
      <c r="G630" s="97">
        <f>E630*F630</f>
        <v>0</v>
      </c>
    </row>
    <row r="631" spans="3:7" s="246" customFormat="1">
      <c r="C631" s="95"/>
      <c r="D631" s="91"/>
      <c r="E631" s="62"/>
      <c r="F631" s="101"/>
      <c r="G631" s="97"/>
    </row>
    <row r="632" spans="3:7" s="246" customFormat="1" ht="46.8">
      <c r="C632" s="95" t="s">
        <v>714</v>
      </c>
      <c r="D632" s="91" t="s">
        <v>9</v>
      </c>
      <c r="E632" s="62">
        <v>1</v>
      </c>
      <c r="F632" s="101"/>
      <c r="G632" s="97">
        <f>E632*F632</f>
        <v>0</v>
      </c>
    </row>
    <row r="633" spans="3:7" s="246" customFormat="1">
      <c r="C633" s="95"/>
      <c r="D633" s="91"/>
      <c r="E633" s="62"/>
      <c r="F633" s="96"/>
      <c r="G633" s="97"/>
    </row>
    <row r="634" spans="3:7" s="247" customFormat="1">
      <c r="C634" s="98" t="s">
        <v>715</v>
      </c>
      <c r="D634" s="58"/>
      <c r="E634" s="63"/>
      <c r="F634" s="99"/>
      <c r="G634" s="100"/>
    </row>
    <row r="635" spans="3:7" s="246" customFormat="1">
      <c r="C635" s="95"/>
      <c r="D635" s="91"/>
      <c r="E635" s="62"/>
      <c r="F635" s="96"/>
      <c r="G635" s="97"/>
    </row>
    <row r="636" spans="3:7" s="246" customFormat="1" ht="46.8">
      <c r="C636" s="95" t="s">
        <v>716</v>
      </c>
      <c r="D636" s="91" t="s">
        <v>9</v>
      </c>
      <c r="E636" s="62">
        <v>1</v>
      </c>
      <c r="F636" s="101"/>
      <c r="G636" s="97">
        <f>E636*F636</f>
        <v>0</v>
      </c>
    </row>
    <row r="637" spans="3:7" s="246" customFormat="1">
      <c r="C637" s="95"/>
      <c r="D637" s="91"/>
      <c r="E637" s="62"/>
      <c r="F637" s="101"/>
      <c r="G637" s="97"/>
    </row>
    <row r="638" spans="3:7" s="246" customFormat="1" ht="46.8">
      <c r="C638" s="95" t="s">
        <v>717</v>
      </c>
      <c r="D638" s="91" t="s">
        <v>9</v>
      </c>
      <c r="E638" s="62">
        <v>1</v>
      </c>
      <c r="F638" s="101"/>
      <c r="G638" s="97">
        <f>E638*F638</f>
        <v>0</v>
      </c>
    </row>
    <row r="639" spans="3:7" s="246" customFormat="1">
      <c r="C639" s="95"/>
      <c r="D639" s="91"/>
      <c r="E639" s="62"/>
      <c r="F639" s="101"/>
      <c r="G639" s="97"/>
    </row>
    <row r="640" spans="3:7" s="246" customFormat="1" ht="46.8">
      <c r="C640" s="95" t="s">
        <v>718</v>
      </c>
      <c r="D640" s="91" t="s">
        <v>9</v>
      </c>
      <c r="E640" s="62">
        <v>1</v>
      </c>
      <c r="F640" s="101"/>
      <c r="G640" s="97">
        <f>E640*F640</f>
        <v>0</v>
      </c>
    </row>
    <row r="641" spans="3:7" s="246" customFormat="1">
      <c r="C641" s="95"/>
      <c r="D641" s="91"/>
      <c r="E641" s="62"/>
      <c r="F641" s="96"/>
      <c r="G641" s="97"/>
    </row>
    <row r="642" spans="3:7" s="247" customFormat="1">
      <c r="C642" s="98" t="s">
        <v>719</v>
      </c>
      <c r="D642" s="58"/>
      <c r="E642" s="63"/>
      <c r="F642" s="99"/>
      <c r="G642" s="100"/>
    </row>
    <row r="643" spans="3:7" s="246" customFormat="1">
      <c r="C643" s="95"/>
      <c r="D643" s="91"/>
      <c r="E643" s="62"/>
      <c r="F643" s="96"/>
      <c r="G643" s="97"/>
    </row>
    <row r="644" spans="3:7" s="246" customFormat="1" ht="46.8">
      <c r="C644" s="95" t="s">
        <v>720</v>
      </c>
      <c r="D644" s="91" t="s">
        <v>9</v>
      </c>
      <c r="E644" s="62">
        <v>1</v>
      </c>
      <c r="F644" s="101"/>
      <c r="G644" s="97">
        <f>E644*F644</f>
        <v>0</v>
      </c>
    </row>
    <row r="645" spans="3:7" s="246" customFormat="1">
      <c r="C645" s="95"/>
      <c r="D645" s="91"/>
      <c r="E645" s="62"/>
      <c r="F645" s="101"/>
      <c r="G645" s="97"/>
    </row>
    <row r="646" spans="3:7" s="246" customFormat="1">
      <c r="C646" s="95" t="s">
        <v>721</v>
      </c>
      <c r="D646" s="91" t="s">
        <v>9</v>
      </c>
      <c r="E646" s="62">
        <v>1</v>
      </c>
      <c r="F646" s="101"/>
      <c r="G646" s="97">
        <f>E646*F646</f>
        <v>0</v>
      </c>
    </row>
    <row r="647" spans="3:7" s="246" customFormat="1">
      <c r="C647" s="95"/>
      <c r="D647" s="91"/>
      <c r="E647" s="62"/>
      <c r="F647" s="96"/>
      <c r="G647" s="97"/>
    </row>
    <row r="648" spans="3:7" s="247" customFormat="1" ht="46.8">
      <c r="C648" s="98" t="s">
        <v>722</v>
      </c>
      <c r="D648" s="58"/>
      <c r="E648" s="63"/>
      <c r="F648" s="99"/>
      <c r="G648" s="100"/>
    </row>
    <row r="649" spans="3:7" s="246" customFormat="1">
      <c r="C649" s="95"/>
      <c r="D649" s="91"/>
      <c r="E649" s="62"/>
      <c r="F649" s="96"/>
      <c r="G649" s="97"/>
    </row>
    <row r="650" spans="3:7" s="246" customFormat="1">
      <c r="C650" s="95" t="s">
        <v>489</v>
      </c>
      <c r="D650" s="91" t="s">
        <v>477</v>
      </c>
      <c r="E650" s="62"/>
      <c r="F650" s="101"/>
      <c r="G650" s="97"/>
    </row>
    <row r="651" spans="3:7" s="246" customFormat="1">
      <c r="C651" s="95"/>
      <c r="D651" s="91"/>
      <c r="E651" s="62"/>
      <c r="F651" s="101"/>
      <c r="G651" s="97"/>
    </row>
    <row r="652" spans="3:7" s="246" customFormat="1" ht="46.8">
      <c r="C652" s="95" t="s">
        <v>723</v>
      </c>
      <c r="D652" s="91" t="s">
        <v>9</v>
      </c>
      <c r="E652" s="62">
        <v>1</v>
      </c>
      <c r="F652" s="101"/>
      <c r="G652" s="97">
        <f>E652*F652</f>
        <v>0</v>
      </c>
    </row>
    <row r="653" spans="3:7" s="246" customFormat="1">
      <c r="C653" s="95"/>
      <c r="D653" s="91"/>
      <c r="E653" s="62"/>
      <c r="F653" s="101"/>
      <c r="G653" s="97"/>
    </row>
    <row r="654" spans="3:7" s="246" customFormat="1" ht="46.8">
      <c r="C654" s="95" t="s">
        <v>724</v>
      </c>
      <c r="D654" s="91" t="s">
        <v>9</v>
      </c>
      <c r="E654" s="62">
        <v>1</v>
      </c>
      <c r="F654" s="101"/>
      <c r="G654" s="97">
        <f>E654*F654</f>
        <v>0</v>
      </c>
    </row>
    <row r="655" spans="3:7" s="246" customFormat="1">
      <c r="C655" s="95"/>
      <c r="D655" s="91"/>
      <c r="E655" s="62"/>
      <c r="F655" s="101"/>
      <c r="G655" s="97"/>
    </row>
    <row r="656" spans="3:7" s="246" customFormat="1" ht="46.8">
      <c r="C656" s="95" t="s">
        <v>725</v>
      </c>
      <c r="D656" s="91" t="s">
        <v>9</v>
      </c>
      <c r="E656" s="62">
        <v>1</v>
      </c>
      <c r="F656" s="101"/>
      <c r="G656" s="97">
        <f>E656*F656</f>
        <v>0</v>
      </c>
    </row>
    <row r="657" spans="3:7" s="246" customFormat="1">
      <c r="C657" s="95"/>
      <c r="D657" s="91"/>
      <c r="E657" s="62"/>
      <c r="F657" s="101"/>
      <c r="G657" s="97"/>
    </row>
    <row r="658" spans="3:7" s="246" customFormat="1" ht="46.8">
      <c r="C658" s="95" t="s">
        <v>726</v>
      </c>
      <c r="D658" s="91" t="s">
        <v>9</v>
      </c>
      <c r="E658" s="62">
        <v>1</v>
      </c>
      <c r="F658" s="101"/>
      <c r="G658" s="97">
        <f>E658*F658</f>
        <v>0</v>
      </c>
    </row>
    <row r="659" spans="3:7" s="246" customFormat="1">
      <c r="C659" s="95"/>
      <c r="D659" s="91"/>
      <c r="E659" s="62"/>
      <c r="F659" s="96"/>
      <c r="G659" s="97"/>
    </row>
    <row r="660" spans="3:7" s="247" customFormat="1">
      <c r="C660" s="98" t="s">
        <v>727</v>
      </c>
      <c r="D660" s="58"/>
      <c r="E660" s="63"/>
      <c r="F660" s="99"/>
      <c r="G660" s="100"/>
    </row>
    <row r="661" spans="3:7" s="246" customFormat="1">
      <c r="C661" s="95"/>
      <c r="D661" s="91"/>
      <c r="E661" s="62"/>
      <c r="F661" s="96"/>
      <c r="G661" s="97"/>
    </row>
    <row r="662" spans="3:7" s="246" customFormat="1" ht="46.8">
      <c r="C662" s="95" t="s">
        <v>728</v>
      </c>
      <c r="D662" s="91" t="s">
        <v>9</v>
      </c>
      <c r="E662" s="62">
        <v>1</v>
      </c>
      <c r="F662" s="101"/>
      <c r="G662" s="97">
        <f>E662*F662</f>
        <v>0</v>
      </c>
    </row>
    <row r="663" spans="3:7" s="246" customFormat="1">
      <c r="C663" s="95"/>
      <c r="D663" s="91"/>
      <c r="E663" s="62"/>
      <c r="F663" s="101"/>
      <c r="G663" s="97"/>
    </row>
    <row r="664" spans="3:7" s="246" customFormat="1" ht="46.8">
      <c r="C664" s="95" t="s">
        <v>729</v>
      </c>
      <c r="D664" s="91" t="s">
        <v>9</v>
      </c>
      <c r="E664" s="62">
        <v>1</v>
      </c>
      <c r="F664" s="101"/>
      <c r="G664" s="97">
        <f>E664*F664</f>
        <v>0</v>
      </c>
    </row>
    <row r="665" spans="3:7" s="246" customFormat="1">
      <c r="C665" s="95"/>
      <c r="D665" s="91"/>
      <c r="E665" s="62"/>
      <c r="F665" s="101"/>
      <c r="G665" s="97"/>
    </row>
    <row r="666" spans="3:7" s="246" customFormat="1" ht="46.8">
      <c r="C666" s="95" t="s">
        <v>730</v>
      </c>
      <c r="D666" s="91" t="s">
        <v>9</v>
      </c>
      <c r="E666" s="62">
        <v>1</v>
      </c>
      <c r="F666" s="101"/>
      <c r="G666" s="97">
        <f>E666*F666</f>
        <v>0</v>
      </c>
    </row>
    <row r="667" spans="3:7" s="246" customFormat="1">
      <c r="C667" s="95"/>
      <c r="D667" s="91"/>
      <c r="E667" s="62"/>
      <c r="F667" s="96"/>
      <c r="G667" s="97"/>
    </row>
    <row r="668" spans="3:7" s="247" customFormat="1">
      <c r="C668" s="98" t="s">
        <v>731</v>
      </c>
      <c r="D668" s="58"/>
      <c r="E668" s="63"/>
      <c r="F668" s="99"/>
      <c r="G668" s="100"/>
    </row>
    <row r="669" spans="3:7" s="246" customFormat="1">
      <c r="C669" s="95"/>
      <c r="D669" s="91"/>
      <c r="E669" s="62"/>
      <c r="F669" s="96"/>
      <c r="G669" s="97"/>
    </row>
    <row r="670" spans="3:7" s="246" customFormat="1" ht="46.8">
      <c r="C670" s="95" t="s">
        <v>732</v>
      </c>
      <c r="D670" s="91" t="s">
        <v>9</v>
      </c>
      <c r="E670" s="62">
        <v>1</v>
      </c>
      <c r="F670" s="101"/>
      <c r="G670" s="97">
        <f>E670*F670</f>
        <v>0</v>
      </c>
    </row>
    <row r="671" spans="3:7" s="246" customFormat="1">
      <c r="C671" s="95"/>
      <c r="D671" s="91"/>
      <c r="E671" s="62"/>
      <c r="F671" s="101"/>
      <c r="G671" s="97"/>
    </row>
    <row r="672" spans="3:7" s="246" customFormat="1" ht="46.8">
      <c r="C672" s="95" t="s">
        <v>733</v>
      </c>
      <c r="D672" s="91" t="s">
        <v>9</v>
      </c>
      <c r="E672" s="62">
        <v>1</v>
      </c>
      <c r="F672" s="101"/>
      <c r="G672" s="97">
        <f>E672*F672</f>
        <v>0</v>
      </c>
    </row>
    <row r="673" spans="3:7" s="246" customFormat="1">
      <c r="C673" s="95"/>
      <c r="D673" s="91"/>
      <c r="E673" s="62"/>
      <c r="F673" s="101"/>
      <c r="G673" s="97"/>
    </row>
    <row r="674" spans="3:7" s="246" customFormat="1" ht="46.8">
      <c r="C674" s="95" t="s">
        <v>734</v>
      </c>
      <c r="D674" s="91" t="s">
        <v>9</v>
      </c>
      <c r="E674" s="62">
        <v>1</v>
      </c>
      <c r="F674" s="101"/>
      <c r="G674" s="97">
        <f>E674*F674</f>
        <v>0</v>
      </c>
    </row>
    <row r="675" spans="3:7" s="246" customFormat="1">
      <c r="C675" s="95"/>
      <c r="D675" s="91"/>
      <c r="E675" s="62"/>
      <c r="F675" s="101"/>
      <c r="G675" s="97"/>
    </row>
    <row r="676" spans="3:7" s="246" customFormat="1" ht="46.8">
      <c r="C676" s="95" t="s">
        <v>735</v>
      </c>
      <c r="D676" s="91" t="s">
        <v>9</v>
      </c>
      <c r="E676" s="62">
        <v>1</v>
      </c>
      <c r="F676" s="101"/>
      <c r="G676" s="97">
        <f>E676*F676</f>
        <v>0</v>
      </c>
    </row>
    <row r="677" spans="3:7" s="246" customFormat="1">
      <c r="C677" s="95"/>
      <c r="D677" s="91"/>
      <c r="E677" s="62"/>
      <c r="F677" s="96"/>
      <c r="G677" s="97"/>
    </row>
    <row r="678" spans="3:7" s="247" customFormat="1">
      <c r="C678" s="98" t="s">
        <v>736</v>
      </c>
      <c r="D678" s="58"/>
      <c r="E678" s="63"/>
      <c r="F678" s="99"/>
      <c r="G678" s="100"/>
    </row>
    <row r="679" spans="3:7" s="246" customFormat="1">
      <c r="C679" s="95"/>
      <c r="D679" s="91"/>
      <c r="E679" s="62"/>
      <c r="F679" s="96"/>
      <c r="G679" s="97"/>
    </row>
    <row r="680" spans="3:7" s="246" customFormat="1" ht="46.8">
      <c r="C680" s="95" t="s">
        <v>737</v>
      </c>
      <c r="D680" s="91" t="s">
        <v>9</v>
      </c>
      <c r="E680" s="62">
        <v>1</v>
      </c>
      <c r="F680" s="101"/>
      <c r="G680" s="97">
        <f>E680*F680</f>
        <v>0</v>
      </c>
    </row>
    <row r="681" spans="3:7" s="246" customFormat="1">
      <c r="C681" s="95"/>
      <c r="D681" s="91"/>
      <c r="E681" s="62"/>
      <c r="F681" s="96"/>
      <c r="G681" s="97"/>
    </row>
    <row r="682" spans="3:7" s="247" customFormat="1">
      <c r="C682" s="98" t="s">
        <v>738</v>
      </c>
      <c r="D682" s="58"/>
      <c r="E682" s="63"/>
      <c r="F682" s="99"/>
      <c r="G682" s="100"/>
    </row>
    <row r="683" spans="3:7" s="246" customFormat="1">
      <c r="C683" s="95"/>
      <c r="D683" s="91"/>
      <c r="E683" s="62"/>
      <c r="F683" s="96"/>
      <c r="G683" s="97"/>
    </row>
    <row r="684" spans="3:7" s="246" customFormat="1" ht="46.8">
      <c r="C684" s="95" t="s">
        <v>739</v>
      </c>
      <c r="D684" s="91" t="s">
        <v>9</v>
      </c>
      <c r="E684" s="62">
        <v>1</v>
      </c>
      <c r="F684" s="101"/>
      <c r="G684" s="97">
        <f>E684*F684</f>
        <v>0</v>
      </c>
    </row>
    <row r="685" spans="3:7" s="246" customFormat="1">
      <c r="C685" s="95"/>
      <c r="D685" s="91"/>
      <c r="E685" s="62"/>
      <c r="F685" s="101"/>
      <c r="G685" s="97"/>
    </row>
    <row r="686" spans="3:7" s="246" customFormat="1" ht="46.8">
      <c r="C686" s="95" t="s">
        <v>740</v>
      </c>
      <c r="D686" s="91" t="s">
        <v>9</v>
      </c>
      <c r="E686" s="62">
        <v>1</v>
      </c>
      <c r="F686" s="101"/>
      <c r="G686" s="97">
        <f>E686*F686</f>
        <v>0</v>
      </c>
    </row>
    <row r="687" spans="3:7" s="246" customFormat="1">
      <c r="C687" s="95"/>
      <c r="D687" s="91"/>
      <c r="E687" s="62"/>
      <c r="F687" s="101"/>
      <c r="G687" s="97"/>
    </row>
    <row r="688" spans="3:7" s="246" customFormat="1" ht="46.8">
      <c r="C688" s="95" t="s">
        <v>741</v>
      </c>
      <c r="D688" s="91" t="s">
        <v>9</v>
      </c>
      <c r="E688" s="62">
        <v>1</v>
      </c>
      <c r="F688" s="101"/>
      <c r="G688" s="97">
        <f>E688*F688</f>
        <v>0</v>
      </c>
    </row>
    <row r="689" spans="3:7" s="246" customFormat="1">
      <c r="C689" s="95"/>
      <c r="D689" s="91"/>
      <c r="E689" s="62"/>
      <c r="F689" s="101"/>
      <c r="G689" s="97"/>
    </row>
    <row r="690" spans="3:7" s="246" customFormat="1" ht="46.8">
      <c r="C690" s="95" t="s">
        <v>742</v>
      </c>
      <c r="D690" s="91" t="s">
        <v>9</v>
      </c>
      <c r="E690" s="62">
        <v>1</v>
      </c>
      <c r="F690" s="101"/>
      <c r="G690" s="97">
        <f>E690*F690</f>
        <v>0</v>
      </c>
    </row>
    <row r="691" spans="3:7" s="246" customFormat="1">
      <c r="C691" s="95"/>
      <c r="D691" s="91"/>
      <c r="E691" s="62"/>
      <c r="F691" s="96"/>
      <c r="G691" s="97"/>
    </row>
    <row r="692" spans="3:7" s="247" customFormat="1">
      <c r="C692" s="98" t="s">
        <v>743</v>
      </c>
      <c r="D692" s="58"/>
      <c r="E692" s="63"/>
      <c r="F692" s="99"/>
      <c r="G692" s="100"/>
    </row>
    <row r="693" spans="3:7" s="246" customFormat="1">
      <c r="C693" s="95"/>
      <c r="D693" s="91"/>
      <c r="E693" s="62"/>
      <c r="F693" s="96"/>
      <c r="G693" s="97"/>
    </row>
    <row r="694" spans="3:7" s="246" customFormat="1">
      <c r="C694" s="95" t="s">
        <v>744</v>
      </c>
      <c r="D694" s="91" t="s">
        <v>477</v>
      </c>
      <c r="E694" s="62"/>
      <c r="F694" s="101"/>
      <c r="G694" s="97"/>
    </row>
    <row r="695" spans="3:7" s="246" customFormat="1">
      <c r="C695" s="95"/>
      <c r="D695" s="91"/>
      <c r="E695" s="62"/>
      <c r="F695" s="101"/>
      <c r="G695" s="97"/>
    </row>
    <row r="696" spans="3:7" s="246" customFormat="1" ht="117">
      <c r="C696" s="95" t="s">
        <v>745</v>
      </c>
      <c r="D696" s="91" t="s">
        <v>9</v>
      </c>
      <c r="E696" s="62">
        <v>1</v>
      </c>
      <c r="F696" s="101"/>
      <c r="G696" s="97">
        <f>E696*F696</f>
        <v>0</v>
      </c>
    </row>
    <row r="697" spans="3:7" s="246" customFormat="1">
      <c r="C697" s="95"/>
      <c r="D697" s="91"/>
      <c r="E697" s="62"/>
      <c r="F697" s="96"/>
      <c r="G697" s="97"/>
    </row>
    <row r="698" spans="3:7" s="247" customFormat="1">
      <c r="C698" s="98" t="s">
        <v>746</v>
      </c>
      <c r="D698" s="58"/>
      <c r="E698" s="63"/>
      <c r="F698" s="99"/>
      <c r="G698" s="100"/>
    </row>
    <row r="699" spans="3:7" s="246" customFormat="1">
      <c r="C699" s="95"/>
      <c r="D699" s="91"/>
      <c r="E699" s="62"/>
      <c r="F699" s="96"/>
      <c r="G699" s="97"/>
    </row>
    <row r="700" spans="3:7" s="246" customFormat="1" ht="46.8">
      <c r="C700" s="95" t="s">
        <v>747</v>
      </c>
      <c r="D700" s="91" t="s">
        <v>9</v>
      </c>
      <c r="E700" s="62">
        <v>1</v>
      </c>
      <c r="F700" s="101"/>
      <c r="G700" s="97">
        <f>E700*F700</f>
        <v>0</v>
      </c>
    </row>
    <row r="701" spans="3:7" s="246" customFormat="1">
      <c r="C701" s="95"/>
      <c r="D701" s="91"/>
      <c r="E701" s="62"/>
      <c r="F701" s="101"/>
      <c r="G701" s="97"/>
    </row>
    <row r="702" spans="3:7" s="246" customFormat="1">
      <c r="C702" s="95" t="s">
        <v>748</v>
      </c>
      <c r="D702" s="91" t="s">
        <v>477</v>
      </c>
      <c r="E702" s="62"/>
      <c r="F702" s="101"/>
      <c r="G702" s="97"/>
    </row>
    <row r="703" spans="3:7" s="246" customFormat="1">
      <c r="C703" s="95"/>
      <c r="D703" s="91"/>
      <c r="E703" s="62"/>
      <c r="F703" s="101"/>
      <c r="G703" s="97"/>
    </row>
    <row r="704" spans="3:7" s="246" customFormat="1">
      <c r="C704" s="95" t="s">
        <v>749</v>
      </c>
      <c r="D704" s="91" t="s">
        <v>9</v>
      </c>
      <c r="E704" s="62">
        <v>1</v>
      </c>
      <c r="F704" s="101"/>
      <c r="G704" s="97">
        <f>E704*F704</f>
        <v>0</v>
      </c>
    </row>
    <row r="705" spans="3:7" s="246" customFormat="1">
      <c r="C705" s="95"/>
      <c r="D705" s="91"/>
      <c r="E705" s="62"/>
      <c r="F705" s="96"/>
      <c r="G705" s="97"/>
    </row>
    <row r="706" spans="3:7" s="247" customFormat="1">
      <c r="C706" s="98" t="s">
        <v>750</v>
      </c>
      <c r="D706" s="58"/>
      <c r="E706" s="63"/>
      <c r="F706" s="99"/>
      <c r="G706" s="100"/>
    </row>
    <row r="707" spans="3:7" s="246" customFormat="1">
      <c r="C707" s="95"/>
      <c r="D707" s="91"/>
      <c r="E707" s="62"/>
      <c r="F707" s="96"/>
      <c r="G707" s="97"/>
    </row>
    <row r="708" spans="3:7" s="246" customFormat="1" ht="46.8">
      <c r="C708" s="95" t="s">
        <v>751</v>
      </c>
      <c r="D708" s="91" t="s">
        <v>9</v>
      </c>
      <c r="E708" s="62">
        <v>1</v>
      </c>
      <c r="F708" s="101"/>
      <c r="G708" s="97">
        <f>E708*F708</f>
        <v>0</v>
      </c>
    </row>
    <row r="709" spans="3:7" s="246" customFormat="1">
      <c r="C709" s="95"/>
      <c r="D709" s="91"/>
      <c r="E709" s="62"/>
      <c r="F709" s="101"/>
      <c r="G709" s="97"/>
    </row>
    <row r="710" spans="3:7" s="246" customFormat="1" ht="46.8">
      <c r="C710" s="95" t="s">
        <v>752</v>
      </c>
      <c r="D710" s="91" t="s">
        <v>9</v>
      </c>
      <c r="E710" s="62">
        <v>1</v>
      </c>
      <c r="F710" s="101"/>
      <c r="G710" s="97">
        <f>E710*F710</f>
        <v>0</v>
      </c>
    </row>
    <row r="711" spans="3:7" s="246" customFormat="1">
      <c r="C711" s="95"/>
      <c r="D711" s="91"/>
      <c r="E711" s="62"/>
      <c r="F711" s="101"/>
      <c r="G711" s="97"/>
    </row>
    <row r="712" spans="3:7" s="246" customFormat="1" ht="46.8">
      <c r="C712" s="95" t="s">
        <v>753</v>
      </c>
      <c r="D712" s="91" t="s">
        <v>9</v>
      </c>
      <c r="E712" s="62">
        <v>1</v>
      </c>
      <c r="F712" s="101"/>
      <c r="G712" s="97">
        <f>E712*F712</f>
        <v>0</v>
      </c>
    </row>
    <row r="713" spans="3:7" s="246" customFormat="1">
      <c r="C713" s="95"/>
      <c r="D713" s="91"/>
      <c r="E713" s="62"/>
      <c r="F713" s="101"/>
      <c r="G713" s="97"/>
    </row>
    <row r="714" spans="3:7" s="246" customFormat="1" ht="46.8">
      <c r="C714" s="95" t="s">
        <v>754</v>
      </c>
      <c r="D714" s="91" t="s">
        <v>9</v>
      </c>
      <c r="E714" s="62">
        <v>1</v>
      </c>
      <c r="F714" s="101"/>
      <c r="G714" s="97">
        <f>E714*F714</f>
        <v>0</v>
      </c>
    </row>
    <row r="715" spans="3:7" s="246" customFormat="1">
      <c r="C715" s="95"/>
      <c r="D715" s="91"/>
      <c r="E715" s="62"/>
      <c r="F715" s="101"/>
      <c r="G715" s="97"/>
    </row>
    <row r="716" spans="3:7" s="246" customFormat="1">
      <c r="C716" s="95" t="s">
        <v>755</v>
      </c>
      <c r="D716" s="91" t="s">
        <v>477</v>
      </c>
      <c r="E716" s="62"/>
      <c r="F716" s="101"/>
      <c r="G716" s="97"/>
    </row>
    <row r="717" spans="3:7" s="246" customFormat="1">
      <c r="C717" s="95"/>
      <c r="D717" s="91"/>
      <c r="E717" s="62"/>
      <c r="F717" s="101"/>
      <c r="G717" s="97"/>
    </row>
    <row r="718" spans="3:7" s="246" customFormat="1">
      <c r="C718" s="103" t="s">
        <v>756</v>
      </c>
      <c r="D718" s="91" t="s">
        <v>477</v>
      </c>
      <c r="E718" s="62"/>
      <c r="F718" s="101"/>
      <c r="G718" s="97"/>
    </row>
    <row r="719" spans="3:7" s="246" customFormat="1">
      <c r="C719" s="95"/>
      <c r="D719" s="91"/>
      <c r="E719" s="62"/>
      <c r="F719" s="101"/>
      <c r="G719" s="97"/>
    </row>
    <row r="720" spans="3:7" s="246" customFormat="1" ht="166.2" customHeight="1">
      <c r="C720" s="95" t="s">
        <v>757</v>
      </c>
      <c r="D720" s="91" t="s">
        <v>9</v>
      </c>
      <c r="E720" s="62">
        <v>1</v>
      </c>
      <c r="F720" s="101"/>
      <c r="G720" s="97">
        <f>E720*F720</f>
        <v>0</v>
      </c>
    </row>
    <row r="721" spans="3:7" s="246" customFormat="1">
      <c r="C721" s="95"/>
      <c r="D721" s="91"/>
      <c r="E721" s="62"/>
      <c r="F721" s="96"/>
      <c r="G721" s="97"/>
    </row>
    <row r="722" spans="3:7" s="246" customFormat="1">
      <c r="C722" s="95" t="s">
        <v>758</v>
      </c>
      <c r="D722" s="91" t="s">
        <v>477</v>
      </c>
      <c r="E722" s="62"/>
      <c r="F722" s="101"/>
      <c r="G722" s="97"/>
    </row>
    <row r="723" spans="3:7" s="246" customFormat="1">
      <c r="C723" s="95"/>
      <c r="D723" s="91"/>
      <c r="E723" s="62"/>
      <c r="F723" s="101"/>
      <c r="G723" s="97"/>
    </row>
    <row r="724" spans="3:7" s="246" customFormat="1" ht="93.6">
      <c r="C724" s="95" t="s">
        <v>759</v>
      </c>
      <c r="D724" s="91" t="s">
        <v>477</v>
      </c>
      <c r="E724" s="62"/>
      <c r="F724" s="101"/>
      <c r="G724" s="97"/>
    </row>
    <row r="725" spans="3:7" s="246" customFormat="1">
      <c r="C725" s="95"/>
      <c r="D725" s="91"/>
      <c r="E725" s="62"/>
      <c r="F725" s="101"/>
      <c r="G725" s="97"/>
    </row>
    <row r="726" spans="3:7" s="246" customFormat="1" ht="70.2">
      <c r="C726" s="95" t="s">
        <v>760</v>
      </c>
      <c r="D726" s="91" t="s">
        <v>477</v>
      </c>
      <c r="E726" s="62"/>
      <c r="F726" s="101"/>
      <c r="G726" s="97"/>
    </row>
    <row r="727" spans="3:7" s="246" customFormat="1">
      <c r="C727" s="95"/>
      <c r="D727" s="91"/>
      <c r="E727" s="62"/>
      <c r="F727" s="101"/>
      <c r="G727" s="97"/>
    </row>
    <row r="728" spans="3:7" s="246" customFormat="1" ht="93.6">
      <c r="C728" s="95" t="s">
        <v>761</v>
      </c>
      <c r="D728" s="91" t="s">
        <v>9</v>
      </c>
      <c r="E728" s="62">
        <v>1</v>
      </c>
      <c r="F728" s="101"/>
      <c r="G728" s="97">
        <f>E728*F728</f>
        <v>0</v>
      </c>
    </row>
    <row r="729" spans="3:7" s="246" customFormat="1">
      <c r="C729" s="95"/>
      <c r="D729" s="91"/>
      <c r="E729" s="62"/>
      <c r="F729" s="101"/>
      <c r="G729" s="97"/>
    </row>
    <row r="730" spans="3:7" s="246" customFormat="1" ht="46.8">
      <c r="C730" s="95" t="s">
        <v>762</v>
      </c>
      <c r="D730" s="91" t="s">
        <v>9</v>
      </c>
      <c r="E730" s="62">
        <v>1</v>
      </c>
      <c r="F730" s="101"/>
      <c r="G730" s="97">
        <f>E730*F730</f>
        <v>0</v>
      </c>
    </row>
    <row r="731" spans="3:7" s="246" customFormat="1">
      <c r="C731" s="95"/>
      <c r="D731" s="91"/>
      <c r="E731" s="62"/>
      <c r="F731" s="101"/>
      <c r="G731" s="97"/>
    </row>
    <row r="732" spans="3:7" s="246" customFormat="1">
      <c r="C732" s="103" t="s">
        <v>763</v>
      </c>
      <c r="D732" s="91" t="s">
        <v>9</v>
      </c>
      <c r="E732" s="62">
        <v>1</v>
      </c>
      <c r="F732" s="101"/>
      <c r="G732" s="97">
        <f>E732*F732</f>
        <v>0</v>
      </c>
    </row>
    <row r="733" spans="3:7" s="246" customFormat="1">
      <c r="C733" s="95"/>
      <c r="D733" s="91"/>
      <c r="E733" s="62"/>
      <c r="F733" s="101"/>
      <c r="G733" s="97"/>
    </row>
    <row r="734" spans="3:7" s="246" customFormat="1" ht="46.8">
      <c r="C734" s="95" t="s">
        <v>764</v>
      </c>
      <c r="D734" s="91" t="s">
        <v>9</v>
      </c>
      <c r="E734" s="62">
        <v>1</v>
      </c>
      <c r="F734" s="101"/>
      <c r="G734" s="97">
        <f>E734*F734</f>
        <v>0</v>
      </c>
    </row>
    <row r="735" spans="3:7" s="246" customFormat="1">
      <c r="C735" s="95"/>
      <c r="D735" s="91"/>
      <c r="E735" s="62"/>
      <c r="F735" s="101"/>
      <c r="G735" s="97"/>
    </row>
    <row r="736" spans="3:7" s="246" customFormat="1" ht="46.8">
      <c r="C736" s="95" t="s">
        <v>765</v>
      </c>
      <c r="D736" s="91" t="s">
        <v>9</v>
      </c>
      <c r="E736" s="62">
        <v>1</v>
      </c>
      <c r="F736" s="101"/>
      <c r="G736" s="97">
        <f>E736*F736</f>
        <v>0</v>
      </c>
    </row>
    <row r="737" spans="3:7" s="246" customFormat="1">
      <c r="C737" s="95"/>
      <c r="D737" s="91"/>
      <c r="E737" s="62"/>
      <c r="F737" s="101"/>
      <c r="G737" s="97"/>
    </row>
    <row r="738" spans="3:7" s="246" customFormat="1" ht="46.8">
      <c r="C738" s="95" t="s">
        <v>766</v>
      </c>
      <c r="D738" s="91" t="s">
        <v>9</v>
      </c>
      <c r="E738" s="62">
        <v>1</v>
      </c>
      <c r="F738" s="101"/>
      <c r="G738" s="97">
        <f>E738*F738</f>
        <v>0</v>
      </c>
    </row>
    <row r="739" spans="3:7" s="246" customFormat="1">
      <c r="C739" s="95"/>
      <c r="D739" s="91"/>
      <c r="E739" s="62"/>
      <c r="F739" s="96"/>
      <c r="G739" s="97"/>
    </row>
    <row r="740" spans="3:7" s="247" customFormat="1">
      <c r="C740" s="98" t="s">
        <v>767</v>
      </c>
      <c r="D740" s="58"/>
      <c r="E740" s="63"/>
      <c r="F740" s="99"/>
      <c r="G740" s="100"/>
    </row>
    <row r="741" spans="3:7" s="246" customFormat="1">
      <c r="C741" s="95"/>
      <c r="D741" s="91"/>
      <c r="E741" s="62"/>
      <c r="F741" s="96"/>
      <c r="G741" s="97"/>
    </row>
    <row r="742" spans="3:7" s="246" customFormat="1" ht="95.4" customHeight="1">
      <c r="C742" s="95" t="s">
        <v>768</v>
      </c>
      <c r="D742" s="91" t="s">
        <v>477</v>
      </c>
      <c r="E742" s="62"/>
      <c r="F742" s="101"/>
      <c r="G742" s="97"/>
    </row>
    <row r="743" spans="3:7" s="246" customFormat="1">
      <c r="C743" s="95"/>
      <c r="D743" s="91"/>
      <c r="E743" s="62"/>
      <c r="F743" s="101"/>
      <c r="G743" s="97"/>
    </row>
    <row r="744" spans="3:7" s="246" customFormat="1" ht="94.8" customHeight="1">
      <c r="C744" s="95" t="s">
        <v>769</v>
      </c>
      <c r="D744" s="91" t="s">
        <v>477</v>
      </c>
      <c r="E744" s="62"/>
      <c r="F744" s="101"/>
      <c r="G744" s="97"/>
    </row>
    <row r="745" spans="3:7" s="246" customFormat="1">
      <c r="C745" s="95"/>
      <c r="D745" s="91"/>
      <c r="E745" s="62"/>
      <c r="F745" s="101"/>
      <c r="G745" s="97"/>
    </row>
    <row r="746" spans="3:7" s="246" customFormat="1" ht="73.8" customHeight="1">
      <c r="C746" s="95" t="s">
        <v>770</v>
      </c>
      <c r="D746" s="91" t="s">
        <v>9</v>
      </c>
      <c r="E746" s="62">
        <v>1</v>
      </c>
      <c r="F746" s="101"/>
      <c r="G746" s="97">
        <f>E746*F746</f>
        <v>0</v>
      </c>
    </row>
    <row r="747" spans="3:7" s="246" customFormat="1">
      <c r="C747" s="95"/>
      <c r="D747" s="91"/>
      <c r="E747" s="62"/>
      <c r="F747" s="101"/>
      <c r="G747" s="97"/>
    </row>
    <row r="748" spans="3:7" s="246" customFormat="1" ht="93" customHeight="1">
      <c r="C748" s="95" t="s">
        <v>771</v>
      </c>
      <c r="D748" s="91" t="s">
        <v>9</v>
      </c>
      <c r="E748" s="62">
        <v>1</v>
      </c>
      <c r="F748" s="101"/>
      <c r="G748" s="97">
        <f>E748*F748</f>
        <v>0</v>
      </c>
    </row>
    <row r="749" spans="3:7" s="246" customFormat="1">
      <c r="C749" s="95"/>
      <c r="D749" s="91"/>
      <c r="E749" s="62"/>
      <c r="F749" s="96"/>
      <c r="G749" s="97"/>
    </row>
    <row r="750" spans="3:7" s="246" customFormat="1" ht="140.4">
      <c r="C750" s="95" t="s">
        <v>772</v>
      </c>
      <c r="D750" s="91" t="s">
        <v>9</v>
      </c>
      <c r="E750" s="62">
        <v>1</v>
      </c>
      <c r="F750" s="101"/>
      <c r="G750" s="97">
        <f>E750*F750</f>
        <v>0</v>
      </c>
    </row>
    <row r="751" spans="3:7" s="246" customFormat="1">
      <c r="C751" s="95"/>
      <c r="D751" s="91"/>
      <c r="E751" s="62"/>
      <c r="F751" s="101"/>
      <c r="G751" s="97"/>
    </row>
    <row r="752" spans="3:7" s="246" customFormat="1" ht="186" customHeight="1">
      <c r="C752" s="95" t="s">
        <v>773</v>
      </c>
      <c r="D752" s="91" t="s">
        <v>9</v>
      </c>
      <c r="E752" s="62">
        <v>1</v>
      </c>
      <c r="F752" s="101"/>
      <c r="G752" s="97">
        <f>E752*F752</f>
        <v>0</v>
      </c>
    </row>
    <row r="753" spans="3:7" s="246" customFormat="1">
      <c r="C753" s="95"/>
      <c r="D753" s="91"/>
      <c r="E753" s="62"/>
      <c r="F753" s="101"/>
      <c r="G753" s="97"/>
    </row>
    <row r="754" spans="3:7" s="246" customFormat="1" ht="140.4">
      <c r="C754" s="95" t="s">
        <v>774</v>
      </c>
      <c r="D754" s="91" t="s">
        <v>9</v>
      </c>
      <c r="E754" s="62">
        <v>1</v>
      </c>
      <c r="F754" s="101"/>
      <c r="G754" s="97">
        <f>E754*F754</f>
        <v>0</v>
      </c>
    </row>
    <row r="755" spans="3:7" s="246" customFormat="1">
      <c r="C755" s="95"/>
      <c r="D755" s="91"/>
      <c r="E755" s="62"/>
      <c r="F755" s="101"/>
      <c r="G755" s="97"/>
    </row>
    <row r="756" spans="3:7" s="246" customFormat="1" ht="117">
      <c r="C756" s="95" t="s">
        <v>775</v>
      </c>
      <c r="D756" s="91" t="s">
        <v>9</v>
      </c>
      <c r="E756" s="62">
        <v>1</v>
      </c>
      <c r="F756" s="101"/>
      <c r="G756" s="97">
        <f>E756*F756</f>
        <v>0</v>
      </c>
    </row>
    <row r="757" spans="3:7" s="246" customFormat="1">
      <c r="C757" s="95"/>
      <c r="D757" s="91"/>
      <c r="E757" s="62"/>
      <c r="F757" s="101"/>
      <c r="G757" s="97"/>
    </row>
    <row r="758" spans="3:7" s="246" customFormat="1">
      <c r="C758" s="95" t="s">
        <v>776</v>
      </c>
      <c r="D758" s="91" t="s">
        <v>477</v>
      </c>
      <c r="E758" s="62"/>
      <c r="F758" s="101"/>
      <c r="G758" s="97"/>
    </row>
    <row r="759" spans="3:7" s="246" customFormat="1">
      <c r="C759" s="95"/>
      <c r="D759" s="91"/>
      <c r="E759" s="62"/>
      <c r="F759" s="96"/>
      <c r="G759" s="97"/>
    </row>
    <row r="760" spans="3:7" s="246" customFormat="1" ht="188.4" customHeight="1">
      <c r="C760" s="95" t="s">
        <v>777</v>
      </c>
      <c r="D760" s="91" t="s">
        <v>477</v>
      </c>
      <c r="E760" s="62"/>
      <c r="F760" s="96"/>
      <c r="G760" s="97"/>
    </row>
    <row r="761" spans="3:7" s="246" customFormat="1">
      <c r="C761" s="95"/>
      <c r="D761" s="91"/>
      <c r="E761" s="62"/>
      <c r="F761" s="96"/>
      <c r="G761" s="97"/>
    </row>
    <row r="762" spans="3:7" s="246" customFormat="1" ht="210.6">
      <c r="C762" s="95" t="s">
        <v>778</v>
      </c>
      <c r="D762" s="91" t="s">
        <v>477</v>
      </c>
      <c r="E762" s="62"/>
      <c r="F762" s="96"/>
      <c r="G762" s="97"/>
    </row>
    <row r="763" spans="3:7" s="246" customFormat="1">
      <c r="C763" s="95"/>
      <c r="D763" s="91"/>
      <c r="E763" s="62"/>
      <c r="F763" s="96"/>
      <c r="G763" s="97"/>
    </row>
    <row r="764" spans="3:7" s="246" customFormat="1" ht="163.80000000000001">
      <c r="C764" s="95" t="s">
        <v>779</v>
      </c>
      <c r="D764" s="91" t="s">
        <v>477</v>
      </c>
      <c r="E764" s="62"/>
      <c r="F764" s="96"/>
      <c r="G764" s="97"/>
    </row>
    <row r="765" spans="3:7" s="246" customFormat="1">
      <c r="C765" s="95"/>
      <c r="D765" s="91"/>
      <c r="E765" s="62"/>
      <c r="F765" s="96"/>
      <c r="G765" s="97"/>
    </row>
    <row r="766" spans="3:7" s="246" customFormat="1">
      <c r="C766" s="95" t="s">
        <v>489</v>
      </c>
      <c r="D766" s="91" t="s">
        <v>9</v>
      </c>
      <c r="E766" s="62">
        <v>1</v>
      </c>
      <c r="F766" s="101"/>
      <c r="G766" s="97">
        <f>E766*F766</f>
        <v>0</v>
      </c>
    </row>
    <row r="767" spans="3:7" s="246" customFormat="1">
      <c r="C767" s="95"/>
      <c r="D767" s="91"/>
      <c r="E767" s="62"/>
      <c r="F767" s="101"/>
      <c r="G767" s="97"/>
    </row>
    <row r="768" spans="3:7" s="246" customFormat="1" ht="46.8">
      <c r="C768" s="95" t="s">
        <v>780</v>
      </c>
      <c r="D768" s="91" t="s">
        <v>9</v>
      </c>
      <c r="E768" s="62">
        <v>1</v>
      </c>
      <c r="F768" s="101"/>
      <c r="G768" s="97">
        <f>E768*F768</f>
        <v>0</v>
      </c>
    </row>
    <row r="769" spans="3:8" s="246" customFormat="1">
      <c r="C769" s="95"/>
      <c r="D769" s="91"/>
      <c r="E769" s="62"/>
      <c r="F769" s="101"/>
      <c r="G769" s="97"/>
    </row>
    <row r="770" spans="3:8" s="246" customFormat="1" ht="93.6">
      <c r="C770" s="95" t="s">
        <v>781</v>
      </c>
      <c r="D770" s="91" t="s">
        <v>477</v>
      </c>
      <c r="E770" s="62"/>
      <c r="F770" s="101"/>
      <c r="G770" s="97"/>
    </row>
    <row r="771" spans="3:8" s="246" customFormat="1">
      <c r="C771" s="95"/>
      <c r="D771" s="91"/>
      <c r="E771" s="62"/>
      <c r="F771" s="101"/>
      <c r="G771" s="97"/>
    </row>
    <row r="772" spans="3:8" s="246" customFormat="1" ht="93.6">
      <c r="C772" s="95" t="s">
        <v>782</v>
      </c>
      <c r="D772" s="91" t="s">
        <v>9</v>
      </c>
      <c r="E772" s="62">
        <v>1</v>
      </c>
      <c r="F772" s="101"/>
      <c r="G772" s="97">
        <f>E772*F772</f>
        <v>0</v>
      </c>
    </row>
    <row r="773" spans="3:8" s="246" customFormat="1">
      <c r="C773" s="95"/>
      <c r="D773" s="91"/>
      <c r="E773" s="62"/>
      <c r="F773" s="101"/>
      <c r="G773" s="97"/>
    </row>
    <row r="774" spans="3:8" s="246" customFormat="1" ht="142.19999999999999" customHeight="1">
      <c r="C774" s="95" t="s">
        <v>783</v>
      </c>
      <c r="D774" s="91" t="s">
        <v>9</v>
      </c>
      <c r="E774" s="62">
        <v>1</v>
      </c>
      <c r="F774" s="101"/>
      <c r="G774" s="97">
        <f>E774*F774</f>
        <v>0</v>
      </c>
    </row>
    <row r="775" spans="3:8" s="246" customFormat="1">
      <c r="C775" s="95"/>
      <c r="D775" s="91"/>
      <c r="E775" s="62"/>
      <c r="F775" s="101"/>
      <c r="G775" s="97"/>
    </row>
    <row r="776" spans="3:8" s="246" customFormat="1" ht="141" customHeight="1">
      <c r="C776" s="95" t="s">
        <v>784</v>
      </c>
      <c r="D776" s="91" t="s">
        <v>9</v>
      </c>
      <c r="E776" s="62">
        <v>1</v>
      </c>
      <c r="F776" s="101"/>
      <c r="G776" s="97">
        <f>E776*F776</f>
        <v>0</v>
      </c>
    </row>
    <row r="777" spans="3:8" s="246" customFormat="1">
      <c r="C777" s="95"/>
      <c r="D777" s="91"/>
      <c r="E777" s="62"/>
      <c r="F777" s="96"/>
      <c r="G777" s="97"/>
    </row>
    <row r="778" spans="3:8" s="246" customFormat="1" ht="140.4">
      <c r="C778" s="95" t="s">
        <v>785</v>
      </c>
      <c r="D778" s="91" t="s">
        <v>9</v>
      </c>
      <c r="E778" s="62">
        <v>1</v>
      </c>
      <c r="F778" s="101"/>
      <c r="G778" s="97">
        <f>E778*F778</f>
        <v>0</v>
      </c>
    </row>
    <row r="779" spans="3:8" s="246" customFormat="1">
      <c r="C779" s="95"/>
      <c r="D779" s="91"/>
      <c r="E779" s="62"/>
      <c r="F779" s="101"/>
      <c r="G779" s="97"/>
    </row>
    <row r="780" spans="3:8" s="247" customFormat="1">
      <c r="C780" s="98" t="s">
        <v>786</v>
      </c>
      <c r="D780" s="58"/>
      <c r="E780" s="63"/>
      <c r="F780" s="99"/>
      <c r="G780" s="100"/>
    </row>
    <row r="781" spans="3:8" s="246" customFormat="1">
      <c r="C781" s="95"/>
      <c r="D781" s="91"/>
      <c r="E781" s="62"/>
      <c r="F781" s="96"/>
      <c r="G781" s="97"/>
    </row>
    <row r="782" spans="3:8" s="246" customFormat="1" ht="46.8">
      <c r="C782" s="95" t="s">
        <v>787</v>
      </c>
      <c r="D782" s="91"/>
      <c r="E782" s="62"/>
      <c r="F782" s="101"/>
      <c r="G782" s="97"/>
    </row>
    <row r="783" spans="3:8" s="246" customFormat="1">
      <c r="C783" s="90"/>
      <c r="D783" s="91"/>
      <c r="E783" s="92"/>
      <c r="F783" s="93"/>
      <c r="G783" s="94"/>
    </row>
    <row r="784" spans="3:8">
      <c r="C784" s="57" t="s">
        <v>77</v>
      </c>
      <c r="D784" s="62"/>
      <c r="E784" s="62"/>
      <c r="F784" s="225"/>
      <c r="G784" s="271">
        <f>SUM(G11:G783)</f>
        <v>0</v>
      </c>
      <c r="H784" s="242"/>
    </row>
    <row r="785" spans="2:8">
      <c r="C785" s="103"/>
      <c r="D785" s="63"/>
      <c r="E785" s="63"/>
      <c r="F785" s="60"/>
      <c r="G785" s="61"/>
      <c r="H785" s="242"/>
    </row>
    <row r="786" spans="2:8" s="277" customFormat="1">
      <c r="C786" s="272"/>
      <c r="D786" s="273"/>
      <c r="E786" s="273"/>
      <c r="F786" s="274"/>
      <c r="G786" s="275"/>
      <c r="H786" s="276"/>
    </row>
    <row r="787" spans="2:8">
      <c r="C787" s="103"/>
      <c r="D787" s="63"/>
      <c r="E787" s="63"/>
      <c r="F787" s="60"/>
      <c r="G787" s="61"/>
      <c r="H787" s="242"/>
    </row>
    <row r="788" spans="2:8">
      <c r="C788" s="519" t="s">
        <v>1442</v>
      </c>
      <c r="D788" s="63"/>
      <c r="E788" s="63"/>
      <c r="F788" s="60"/>
      <c r="G788" s="61"/>
      <c r="H788" s="242"/>
    </row>
    <row r="789" spans="2:8">
      <c r="B789" s="285"/>
      <c r="C789" s="520"/>
      <c r="D789" s="63"/>
      <c r="E789" s="63"/>
      <c r="F789" s="60"/>
      <c r="G789" s="61"/>
      <c r="H789" s="242"/>
    </row>
    <row r="790" spans="2:8">
      <c r="C790" s="278" t="s">
        <v>1443</v>
      </c>
      <c r="D790" s="279"/>
      <c r="E790" s="279"/>
      <c r="F790" s="34"/>
      <c r="G790" s="280"/>
    </row>
    <row r="791" spans="2:8">
      <c r="C791" s="278"/>
      <c r="D791" s="279"/>
      <c r="E791" s="279"/>
      <c r="F791" s="34"/>
      <c r="G791" s="280"/>
    </row>
    <row r="792" spans="2:8">
      <c r="C792" s="278" t="s">
        <v>10</v>
      </c>
      <c r="D792" s="279"/>
      <c r="E792" s="279"/>
      <c r="F792" s="34"/>
      <c r="G792" s="280"/>
    </row>
    <row r="793" spans="2:8">
      <c r="C793" s="223"/>
      <c r="D793" s="279"/>
      <c r="E793" s="279"/>
      <c r="F793" s="34"/>
      <c r="G793" s="280"/>
    </row>
    <row r="794" spans="2:8" s="285" customFormat="1">
      <c r="C794" s="224" t="s">
        <v>141</v>
      </c>
      <c r="D794" s="282"/>
      <c r="E794" s="282"/>
      <c r="F794" s="283"/>
      <c r="G794" s="284"/>
      <c r="H794" s="242"/>
    </row>
    <row r="795" spans="2:8">
      <c r="C795" s="223"/>
      <c r="D795" s="279"/>
      <c r="E795" s="279"/>
      <c r="F795" s="34"/>
      <c r="G795" s="280"/>
    </row>
    <row r="796" spans="2:8" ht="46.8">
      <c r="C796" s="95" t="s">
        <v>1035</v>
      </c>
      <c r="D796" s="286"/>
      <c r="E796" s="279"/>
      <c r="F796" s="34"/>
      <c r="G796" s="280"/>
    </row>
    <row r="797" spans="2:8">
      <c r="C797" s="103"/>
      <c r="D797" s="62"/>
      <c r="E797" s="279"/>
      <c r="F797" s="34"/>
      <c r="G797" s="280"/>
    </row>
    <row r="798" spans="2:8">
      <c r="C798" s="243" t="s">
        <v>1036</v>
      </c>
      <c r="D798" s="63" t="s">
        <v>8</v>
      </c>
      <c r="E798" s="279"/>
      <c r="F798" s="34"/>
      <c r="G798" s="280"/>
    </row>
    <row r="799" spans="2:8">
      <c r="C799" s="103"/>
      <c r="D799" s="62"/>
      <c r="E799" s="279"/>
      <c r="F799" s="34"/>
      <c r="G799" s="280"/>
    </row>
    <row r="800" spans="2:8">
      <c r="C800" s="521" t="s">
        <v>1037</v>
      </c>
      <c r="D800" s="63" t="s">
        <v>11</v>
      </c>
      <c r="E800" s="279"/>
      <c r="F800" s="34"/>
      <c r="G800" s="280"/>
    </row>
    <row r="801" spans="3:7">
      <c r="C801" s="103"/>
      <c r="D801" s="62"/>
      <c r="E801" s="279"/>
      <c r="F801" s="34"/>
      <c r="G801" s="280"/>
    </row>
    <row r="802" spans="3:7" ht="46.8">
      <c r="C802" s="95" t="s">
        <v>1038</v>
      </c>
      <c r="D802" s="286"/>
      <c r="E802" s="279"/>
      <c r="F802" s="34"/>
      <c r="G802" s="280"/>
    </row>
    <row r="803" spans="3:7">
      <c r="C803" s="103"/>
      <c r="D803" s="62"/>
      <c r="E803" s="279"/>
      <c r="F803" s="34"/>
      <c r="G803" s="280"/>
    </row>
    <row r="804" spans="3:7">
      <c r="C804" s="521" t="s">
        <v>1039</v>
      </c>
      <c r="D804" s="63" t="s">
        <v>11</v>
      </c>
      <c r="E804" s="279"/>
      <c r="F804" s="34"/>
      <c r="G804" s="280"/>
    </row>
    <row r="805" spans="3:7">
      <c r="C805" s="103"/>
      <c r="D805" s="62"/>
      <c r="E805" s="279"/>
      <c r="F805" s="34"/>
      <c r="G805" s="280"/>
    </row>
    <row r="806" spans="3:7" ht="93.6">
      <c r="C806" s="95" t="s">
        <v>1040</v>
      </c>
      <c r="D806" s="286"/>
      <c r="E806" s="279"/>
      <c r="F806" s="34"/>
      <c r="G806" s="280"/>
    </row>
    <row r="807" spans="3:7">
      <c r="C807" s="103"/>
      <c r="D807" s="62"/>
      <c r="E807" s="279"/>
      <c r="F807" s="34"/>
      <c r="G807" s="280"/>
    </row>
    <row r="808" spans="3:7">
      <c r="C808" s="521" t="s">
        <v>1041</v>
      </c>
      <c r="D808" s="63" t="s">
        <v>11</v>
      </c>
      <c r="E808" s="279"/>
      <c r="F808" s="34"/>
      <c r="G808" s="280"/>
    </row>
    <row r="809" spans="3:7">
      <c r="C809" s="103"/>
      <c r="D809" s="62"/>
      <c r="E809" s="279"/>
      <c r="F809" s="34"/>
      <c r="G809" s="280"/>
    </row>
    <row r="810" spans="3:7" ht="70.2">
      <c r="C810" s="95" t="s">
        <v>1042</v>
      </c>
      <c r="D810" s="286"/>
      <c r="E810" s="279"/>
      <c r="F810" s="34"/>
      <c r="G810" s="280"/>
    </row>
    <row r="811" spans="3:7">
      <c r="C811" s="103"/>
      <c r="D811" s="62"/>
      <c r="E811" s="279"/>
      <c r="F811" s="34"/>
      <c r="G811" s="280"/>
    </row>
    <row r="812" spans="3:7">
      <c r="C812" s="521" t="s">
        <v>1043</v>
      </c>
      <c r="D812" s="63" t="s">
        <v>11</v>
      </c>
      <c r="E812" s="279"/>
      <c r="F812" s="34"/>
      <c r="G812" s="280"/>
    </row>
    <row r="813" spans="3:7">
      <c r="C813" s="103"/>
      <c r="D813" s="62"/>
      <c r="E813" s="279"/>
      <c r="F813" s="34"/>
      <c r="G813" s="280"/>
    </row>
    <row r="814" spans="3:7" ht="70.2">
      <c r="C814" s="95" t="s">
        <v>1044</v>
      </c>
      <c r="D814" s="286"/>
      <c r="E814" s="279"/>
      <c r="F814" s="34"/>
      <c r="G814" s="280"/>
    </row>
    <row r="815" spans="3:7">
      <c r="C815" s="103"/>
      <c r="D815" s="62"/>
      <c r="E815" s="279"/>
      <c r="F815" s="34"/>
      <c r="G815" s="280"/>
    </row>
    <row r="816" spans="3:7">
      <c r="C816" s="521" t="s">
        <v>1045</v>
      </c>
      <c r="D816" s="63" t="s">
        <v>11</v>
      </c>
      <c r="E816" s="279"/>
      <c r="F816" s="34"/>
      <c r="G816" s="280"/>
    </row>
    <row r="817" spans="2:7">
      <c r="C817" s="103"/>
      <c r="D817" s="62"/>
      <c r="E817" s="279"/>
      <c r="F817" s="34"/>
      <c r="G817" s="280"/>
    </row>
    <row r="818" spans="2:7" ht="93.6">
      <c r="C818" s="95" t="s">
        <v>1046</v>
      </c>
      <c r="D818" s="286"/>
      <c r="E818" s="279"/>
      <c r="F818" s="34"/>
      <c r="G818" s="280"/>
    </row>
    <row r="819" spans="2:7">
      <c r="C819" s="223"/>
      <c r="D819" s="279"/>
      <c r="E819" s="279"/>
      <c r="F819" s="34"/>
      <c r="G819" s="280"/>
    </row>
    <row r="820" spans="2:7">
      <c r="C820" s="243" t="s">
        <v>12</v>
      </c>
      <c r="D820" s="63" t="s">
        <v>8</v>
      </c>
      <c r="E820" s="62"/>
      <c r="F820" s="225"/>
      <c r="G820" s="245"/>
    </row>
    <row r="821" spans="2:7">
      <c r="C821" s="103"/>
      <c r="D821" s="62"/>
      <c r="E821" s="62"/>
      <c r="F821" s="225"/>
      <c r="G821" s="245"/>
    </row>
    <row r="822" spans="2:7">
      <c r="C822" s="243" t="s">
        <v>13</v>
      </c>
      <c r="D822" s="63" t="s">
        <v>5</v>
      </c>
      <c r="E822" s="62"/>
      <c r="F822" s="225"/>
      <c r="G822" s="245"/>
    </row>
    <row r="823" spans="2:7">
      <c r="C823" s="103"/>
      <c r="D823" s="62"/>
      <c r="E823" s="62"/>
      <c r="F823" s="225"/>
      <c r="G823" s="245"/>
    </row>
    <row r="824" spans="2:7" ht="46.8">
      <c r="B824" s="230">
        <v>1</v>
      </c>
      <c r="C824" s="426" t="s">
        <v>14</v>
      </c>
      <c r="D824" s="427" t="s">
        <v>15</v>
      </c>
      <c r="E824" s="428">
        <v>868</v>
      </c>
      <c r="F824" s="429">
        <v>18</v>
      </c>
      <c r="G824" s="430">
        <f>F824*E824</f>
        <v>15624</v>
      </c>
    </row>
    <row r="825" spans="2:7">
      <c r="C825" s="223"/>
      <c r="D825" s="279"/>
      <c r="E825" s="279"/>
      <c r="F825" s="34"/>
      <c r="G825" s="280"/>
    </row>
    <row r="826" spans="2:7" ht="46.8">
      <c r="C826" s="223" t="s">
        <v>142</v>
      </c>
      <c r="D826" s="279"/>
      <c r="E826" s="279"/>
      <c r="F826" s="34"/>
      <c r="G826" s="280"/>
    </row>
    <row r="827" spans="2:7">
      <c r="C827" s="223"/>
      <c r="D827" s="279"/>
      <c r="E827" s="279"/>
      <c r="F827" s="34"/>
      <c r="G827" s="280"/>
    </row>
    <row r="828" spans="2:7">
      <c r="B828" s="230">
        <f>B824+1</f>
        <v>2</v>
      </c>
      <c r="C828" s="223" t="s">
        <v>16</v>
      </c>
      <c r="D828" s="279" t="s">
        <v>17</v>
      </c>
      <c r="E828" s="279">
        <v>118</v>
      </c>
      <c r="F828" s="34">
        <v>75</v>
      </c>
      <c r="G828" s="280">
        <f t="shared" ref="G828:G898" si="1">(E828*F828)</f>
        <v>8850</v>
      </c>
    </row>
    <row r="829" spans="2:7">
      <c r="C829" s="223"/>
      <c r="D829" s="279"/>
      <c r="E829" s="279"/>
      <c r="F829" s="34"/>
      <c r="G829" s="280"/>
    </row>
    <row r="830" spans="2:7">
      <c r="B830" s="230">
        <f>B828+1</f>
        <v>3</v>
      </c>
      <c r="C830" s="223" t="s">
        <v>1588</v>
      </c>
      <c r="D830" s="279" t="s">
        <v>17</v>
      </c>
      <c r="E830" s="279">
        <v>20</v>
      </c>
      <c r="F830" s="34">
        <v>75</v>
      </c>
      <c r="G830" s="280">
        <f t="shared" si="1"/>
        <v>1500</v>
      </c>
    </row>
    <row r="831" spans="2:7">
      <c r="C831" s="223"/>
      <c r="D831" s="279"/>
      <c r="E831" s="279"/>
      <c r="F831" s="34"/>
      <c r="G831" s="280"/>
    </row>
    <row r="832" spans="2:7">
      <c r="C832" s="224" t="s">
        <v>143</v>
      </c>
      <c r="D832" s="282" t="s">
        <v>11</v>
      </c>
      <c r="E832" s="279"/>
      <c r="F832" s="34"/>
      <c r="G832" s="280"/>
    </row>
    <row r="833" spans="2:8">
      <c r="C833" s="223"/>
      <c r="D833" s="279"/>
      <c r="E833" s="279"/>
      <c r="F833" s="34"/>
      <c r="G833" s="280"/>
    </row>
    <row r="834" spans="2:8" ht="46.8">
      <c r="B834" s="230">
        <f>B830+1</f>
        <v>4</v>
      </c>
      <c r="C834" s="223" t="s">
        <v>1034</v>
      </c>
      <c r="D834" s="279" t="s">
        <v>17</v>
      </c>
      <c r="E834" s="279">
        <v>48</v>
      </c>
      <c r="F834" s="34">
        <v>85</v>
      </c>
      <c r="G834" s="280">
        <f t="shared" si="1"/>
        <v>4080</v>
      </c>
    </row>
    <row r="835" spans="2:8">
      <c r="C835" s="223"/>
      <c r="D835" s="279"/>
      <c r="E835" s="279"/>
      <c r="F835" s="34"/>
      <c r="G835" s="280"/>
    </row>
    <row r="836" spans="2:8">
      <c r="C836" s="224" t="s">
        <v>18</v>
      </c>
      <c r="D836" s="279"/>
      <c r="E836" s="279"/>
      <c r="F836" s="34"/>
      <c r="G836" s="280"/>
    </row>
    <row r="837" spans="2:8">
      <c r="C837" s="223"/>
      <c r="D837" s="279"/>
      <c r="E837" s="279"/>
      <c r="F837" s="34"/>
      <c r="G837" s="280"/>
    </row>
    <row r="838" spans="2:8">
      <c r="B838" s="230">
        <f>B834+1</f>
        <v>5</v>
      </c>
      <c r="C838" s="223" t="s">
        <v>19</v>
      </c>
      <c r="D838" s="279" t="s">
        <v>15</v>
      </c>
      <c r="E838" s="279">
        <v>392</v>
      </c>
      <c r="F838" s="34">
        <v>35</v>
      </c>
      <c r="G838" s="280">
        <f t="shared" si="1"/>
        <v>13720</v>
      </c>
    </row>
    <row r="839" spans="2:8">
      <c r="C839" s="223"/>
      <c r="D839" s="279"/>
      <c r="E839" s="279"/>
      <c r="F839" s="34"/>
      <c r="G839" s="280"/>
    </row>
    <row r="840" spans="2:8" s="285" customFormat="1">
      <c r="C840" s="224" t="s">
        <v>145</v>
      </c>
      <c r="D840" s="282"/>
      <c r="E840" s="282"/>
      <c r="F840" s="283"/>
      <c r="G840" s="284"/>
      <c r="H840" s="242"/>
    </row>
    <row r="841" spans="2:8">
      <c r="C841" s="223"/>
      <c r="D841" s="279"/>
      <c r="E841" s="279"/>
      <c r="F841" s="34"/>
      <c r="G841" s="280"/>
    </row>
    <row r="842" spans="2:8">
      <c r="B842" s="230">
        <f>B838+1</f>
        <v>6</v>
      </c>
      <c r="C842" s="223" t="s">
        <v>20</v>
      </c>
      <c r="D842" s="279" t="s">
        <v>9</v>
      </c>
      <c r="E842" s="279">
        <v>1</v>
      </c>
      <c r="F842" s="34">
        <v>5000</v>
      </c>
      <c r="G842" s="280">
        <f t="shared" si="1"/>
        <v>5000</v>
      </c>
    </row>
    <row r="843" spans="2:8">
      <c r="C843" s="223"/>
      <c r="D843" s="279"/>
      <c r="E843" s="279"/>
      <c r="F843" s="34"/>
      <c r="G843" s="280"/>
    </row>
    <row r="844" spans="2:8" s="285" customFormat="1" ht="46.8">
      <c r="C844" s="224" t="s">
        <v>146</v>
      </c>
      <c r="D844" s="282"/>
      <c r="E844" s="282"/>
      <c r="F844" s="283"/>
      <c r="G844" s="284"/>
      <c r="H844" s="242"/>
    </row>
    <row r="845" spans="2:8">
      <c r="C845" s="223"/>
      <c r="D845" s="279"/>
      <c r="E845" s="279"/>
      <c r="F845" s="34"/>
      <c r="G845" s="280"/>
    </row>
    <row r="846" spans="2:8">
      <c r="B846" s="230">
        <f>B842+1</f>
        <v>7</v>
      </c>
      <c r="C846" s="223" t="s">
        <v>147</v>
      </c>
      <c r="D846" s="279" t="s">
        <v>17</v>
      </c>
      <c r="E846" s="279">
        <v>69</v>
      </c>
      <c r="F846" s="34">
        <v>45</v>
      </c>
      <c r="G846" s="280">
        <f t="shared" si="1"/>
        <v>3105</v>
      </c>
    </row>
    <row r="847" spans="2:8">
      <c r="C847" s="223"/>
      <c r="D847" s="279"/>
      <c r="E847" s="279"/>
      <c r="F847" s="34"/>
      <c r="G847" s="280"/>
    </row>
    <row r="848" spans="2:8">
      <c r="C848" s="560" t="s">
        <v>1589</v>
      </c>
      <c r="D848" s="5" t="s">
        <v>11</v>
      </c>
      <c r="E848" s="279"/>
      <c r="F848" s="34"/>
      <c r="G848" s="280"/>
    </row>
    <row r="849" spans="2:8">
      <c r="C849" s="561"/>
      <c r="D849" s="2"/>
      <c r="E849" s="279"/>
      <c r="F849" s="34"/>
      <c r="G849" s="280"/>
    </row>
    <row r="850" spans="2:8">
      <c r="B850" s="230">
        <f>B846+1</f>
        <v>8</v>
      </c>
      <c r="C850" s="561" t="s">
        <v>1590</v>
      </c>
      <c r="D850" s="2" t="s">
        <v>22</v>
      </c>
      <c r="E850" s="279">
        <v>10</v>
      </c>
      <c r="F850" s="34">
        <v>550</v>
      </c>
      <c r="G850" s="280">
        <f t="shared" si="1"/>
        <v>5500</v>
      </c>
    </row>
    <row r="851" spans="2:8">
      <c r="C851" s="561"/>
      <c r="D851" s="2"/>
      <c r="E851" s="279"/>
      <c r="F851" s="34"/>
      <c r="G851" s="280"/>
    </row>
    <row r="852" spans="2:8">
      <c r="C852" s="224" t="s">
        <v>23</v>
      </c>
      <c r="D852" s="282" t="s">
        <v>11</v>
      </c>
      <c r="E852" s="279"/>
      <c r="F852" s="34"/>
      <c r="G852" s="280"/>
    </row>
    <row r="853" spans="2:8">
      <c r="C853" s="224"/>
      <c r="D853" s="282"/>
      <c r="E853" s="279"/>
      <c r="F853" s="34"/>
      <c r="G853" s="280"/>
    </row>
    <row r="854" spans="2:8">
      <c r="C854" s="223" t="s">
        <v>24</v>
      </c>
      <c r="D854" s="279"/>
      <c r="E854" s="279"/>
      <c r="F854" s="34"/>
      <c r="G854" s="280"/>
    </row>
    <row r="855" spans="2:8">
      <c r="C855" s="223"/>
      <c r="D855" s="279"/>
      <c r="E855" s="279"/>
      <c r="F855" s="34"/>
      <c r="G855" s="280"/>
    </row>
    <row r="856" spans="2:8">
      <c r="B856" s="230">
        <f>B850+1</f>
        <v>9</v>
      </c>
      <c r="C856" s="223" t="s">
        <v>150</v>
      </c>
      <c r="D856" s="279" t="s">
        <v>15</v>
      </c>
      <c r="E856" s="279">
        <v>553</v>
      </c>
      <c r="F856" s="34">
        <v>25</v>
      </c>
      <c r="G856" s="280">
        <f t="shared" si="1"/>
        <v>13825</v>
      </c>
    </row>
    <row r="857" spans="2:8">
      <c r="C857" s="223"/>
      <c r="D857" s="279"/>
      <c r="E857" s="279"/>
      <c r="F857" s="34"/>
      <c r="G857" s="280"/>
    </row>
    <row r="858" spans="2:8" ht="46.8">
      <c r="B858" s="230">
        <f>B856+1</f>
        <v>10</v>
      </c>
      <c r="C858" s="223" t="s">
        <v>25</v>
      </c>
      <c r="D858" s="279" t="s">
        <v>15</v>
      </c>
      <c r="E858" s="279">
        <v>428</v>
      </c>
      <c r="F858" s="34">
        <v>25</v>
      </c>
      <c r="G858" s="280">
        <f t="shared" si="1"/>
        <v>10700</v>
      </c>
    </row>
    <row r="859" spans="2:8">
      <c r="C859" s="223"/>
      <c r="D859" s="279"/>
      <c r="E859" s="279"/>
      <c r="F859" s="34"/>
      <c r="G859" s="280"/>
    </row>
    <row r="860" spans="2:8">
      <c r="C860" s="278" t="s">
        <v>1443</v>
      </c>
      <c r="D860" s="279"/>
      <c r="E860" s="279"/>
      <c r="F860" s="34"/>
      <c r="G860" s="280"/>
    </row>
    <row r="861" spans="2:8">
      <c r="C861" s="278" t="s">
        <v>10</v>
      </c>
      <c r="D861" s="279"/>
      <c r="E861" s="279"/>
      <c r="F861" s="34"/>
      <c r="G861" s="280"/>
    </row>
    <row r="862" spans="2:8" s="285" customFormat="1">
      <c r="C862" s="278" t="s">
        <v>1560</v>
      </c>
      <c r="D862" s="282"/>
      <c r="E862" s="282"/>
      <c r="F862" s="283"/>
      <c r="G862" s="284">
        <f>SUM(G822:G861)</f>
        <v>81904</v>
      </c>
      <c r="H862" s="242"/>
    </row>
    <row r="863" spans="2:8">
      <c r="C863" s="223"/>
      <c r="D863" s="279"/>
      <c r="E863" s="279"/>
      <c r="F863" s="34"/>
      <c r="G863" s="280"/>
    </row>
    <row r="864" spans="2:8" s="277" customFormat="1">
      <c r="C864" s="288"/>
      <c r="D864" s="289"/>
      <c r="E864" s="289"/>
      <c r="F864" s="290"/>
      <c r="G864" s="291"/>
    </row>
    <row r="865" spans="2:7">
      <c r="C865" s="223"/>
      <c r="D865" s="279"/>
      <c r="E865" s="279"/>
      <c r="F865" s="34"/>
      <c r="G865" s="280"/>
    </row>
    <row r="866" spans="2:7">
      <c r="C866" s="523" t="s">
        <v>1458</v>
      </c>
      <c r="D866" s="279"/>
      <c r="E866" s="279"/>
      <c r="F866" s="34"/>
      <c r="G866" s="280"/>
    </row>
    <row r="867" spans="2:7">
      <c r="B867" s="285"/>
      <c r="C867" s="224"/>
      <c r="D867" s="279"/>
      <c r="E867" s="279"/>
      <c r="F867" s="34"/>
      <c r="G867" s="280"/>
    </row>
    <row r="868" spans="2:7">
      <c r="C868" s="524" t="s">
        <v>140</v>
      </c>
      <c r="D868" s="279"/>
      <c r="E868" s="279"/>
      <c r="F868" s="34"/>
      <c r="G868" s="280"/>
    </row>
    <row r="869" spans="2:7">
      <c r="B869" s="285"/>
      <c r="C869" s="278"/>
      <c r="D869" s="279"/>
      <c r="E869" s="279"/>
      <c r="F869" s="34"/>
      <c r="G869" s="280"/>
    </row>
    <row r="870" spans="2:7">
      <c r="C870" s="525" t="s">
        <v>26</v>
      </c>
      <c r="D870" s="522"/>
      <c r="E870" s="279"/>
      <c r="F870" s="34"/>
      <c r="G870" s="280"/>
    </row>
    <row r="871" spans="2:7">
      <c r="C871" s="223"/>
      <c r="D871" s="279"/>
      <c r="E871" s="279"/>
      <c r="F871" s="34"/>
      <c r="G871" s="280"/>
    </row>
    <row r="872" spans="2:7" ht="46.8">
      <c r="C872" s="95" t="s">
        <v>1035</v>
      </c>
      <c r="D872" s="286"/>
      <c r="E872" s="279"/>
      <c r="F872" s="34"/>
      <c r="G872" s="280"/>
    </row>
    <row r="873" spans="2:7">
      <c r="C873" s="103"/>
      <c r="D873" s="62"/>
      <c r="E873" s="279"/>
      <c r="F873" s="34"/>
      <c r="G873" s="280"/>
    </row>
    <row r="874" spans="2:7">
      <c r="C874" s="57" t="s">
        <v>1036</v>
      </c>
      <c r="D874" s="63" t="s">
        <v>8</v>
      </c>
      <c r="E874" s="279"/>
      <c r="F874" s="34"/>
      <c r="G874" s="280"/>
    </row>
    <row r="875" spans="2:7">
      <c r="C875" s="103"/>
      <c r="D875" s="62"/>
      <c r="E875" s="279"/>
      <c r="F875" s="34"/>
      <c r="G875" s="280"/>
    </row>
    <row r="876" spans="2:7">
      <c r="C876" s="521" t="s">
        <v>1047</v>
      </c>
      <c r="D876" s="63" t="s">
        <v>11</v>
      </c>
      <c r="E876" s="279"/>
      <c r="F876" s="34"/>
      <c r="G876" s="280"/>
    </row>
    <row r="877" spans="2:7">
      <c r="C877" s="103"/>
      <c r="D877" s="62"/>
      <c r="E877" s="279"/>
      <c r="F877" s="34"/>
      <c r="G877" s="280"/>
    </row>
    <row r="878" spans="2:7" ht="140.4">
      <c r="C878" s="304" t="s">
        <v>1048</v>
      </c>
      <c r="D878" s="286"/>
      <c r="E878" s="279"/>
      <c r="F878" s="34"/>
      <c r="G878" s="280"/>
    </row>
    <row r="879" spans="2:7">
      <c r="C879" s="103"/>
      <c r="D879" s="62"/>
      <c r="E879" s="279"/>
      <c r="F879" s="34"/>
      <c r="G879" s="280"/>
    </row>
    <row r="880" spans="2:7" ht="140.4">
      <c r="C880" s="95" t="s">
        <v>1049</v>
      </c>
      <c r="D880" s="286"/>
      <c r="E880" s="279"/>
      <c r="F880" s="34"/>
      <c r="G880" s="280"/>
    </row>
    <row r="881" spans="3:8">
      <c r="C881" s="103"/>
      <c r="D881" s="62"/>
      <c r="E881" s="279"/>
      <c r="F881" s="34"/>
      <c r="G881" s="280"/>
    </row>
    <row r="882" spans="3:8">
      <c r="C882" s="521" t="s">
        <v>1050</v>
      </c>
      <c r="D882" s="63" t="s">
        <v>11</v>
      </c>
      <c r="E882" s="279"/>
      <c r="F882" s="34"/>
      <c r="G882" s="280"/>
    </row>
    <row r="883" spans="3:8">
      <c r="C883" s="103"/>
      <c r="D883" s="62"/>
      <c r="E883" s="279"/>
      <c r="F883" s="34"/>
      <c r="G883" s="280"/>
    </row>
    <row r="884" spans="3:8" ht="117">
      <c r="C884" s="95" t="s">
        <v>1051</v>
      </c>
      <c r="D884" s="286"/>
      <c r="E884" s="279"/>
      <c r="F884" s="34"/>
      <c r="G884" s="280"/>
    </row>
    <row r="885" spans="3:8">
      <c r="C885" s="103"/>
      <c r="D885" s="62"/>
      <c r="E885" s="279"/>
      <c r="F885" s="34"/>
      <c r="G885" s="280"/>
    </row>
    <row r="886" spans="3:8" ht="70.2">
      <c r="C886" s="95" t="s">
        <v>1052</v>
      </c>
      <c r="D886" s="286"/>
      <c r="E886" s="279"/>
      <c r="F886" s="34"/>
      <c r="G886" s="280"/>
    </row>
    <row r="887" spans="3:8">
      <c r="C887" s="103"/>
      <c r="D887" s="62"/>
      <c r="E887" s="279"/>
      <c r="F887" s="34"/>
      <c r="G887" s="280"/>
    </row>
    <row r="888" spans="3:8" ht="46.8">
      <c r="C888" s="95" t="s">
        <v>1053</v>
      </c>
      <c r="D888" s="286"/>
      <c r="E888" s="279"/>
      <c r="F888" s="34"/>
      <c r="G888" s="280"/>
    </row>
    <row r="889" spans="3:8">
      <c r="C889" s="103"/>
      <c r="D889" s="62"/>
      <c r="E889" s="279"/>
      <c r="F889" s="34"/>
      <c r="G889" s="280"/>
    </row>
    <row r="890" spans="3:8" ht="46.8">
      <c r="C890" s="95" t="s">
        <v>1054</v>
      </c>
      <c r="D890" s="62"/>
      <c r="E890" s="279"/>
      <c r="F890" s="34"/>
      <c r="G890" s="280"/>
    </row>
    <row r="891" spans="3:8">
      <c r="C891" s="103"/>
      <c r="D891" s="62"/>
      <c r="E891" s="279"/>
      <c r="F891" s="34"/>
      <c r="G891" s="280"/>
    </row>
    <row r="892" spans="3:8" ht="121.8" customHeight="1">
      <c r="C892" s="95" t="s">
        <v>1055</v>
      </c>
      <c r="D892" s="286"/>
      <c r="E892" s="279"/>
      <c r="F892" s="34"/>
      <c r="G892" s="280"/>
    </row>
    <row r="893" spans="3:8">
      <c r="C893" s="223"/>
      <c r="D893" s="279"/>
      <c r="E893" s="279"/>
      <c r="F893" s="34"/>
      <c r="G893" s="280"/>
    </row>
    <row r="894" spans="3:8">
      <c r="C894" s="223" t="s">
        <v>34</v>
      </c>
      <c r="D894" s="279"/>
      <c r="E894" s="279"/>
      <c r="F894" s="34"/>
      <c r="G894" s="280"/>
    </row>
    <row r="895" spans="3:8">
      <c r="C895" s="223"/>
      <c r="D895" s="279"/>
      <c r="E895" s="279"/>
      <c r="F895" s="34"/>
      <c r="G895" s="280"/>
    </row>
    <row r="896" spans="3:8" s="285" customFormat="1">
      <c r="C896" s="224" t="s">
        <v>27</v>
      </c>
      <c r="D896" s="282" t="s">
        <v>11</v>
      </c>
      <c r="E896" s="282"/>
      <c r="F896" s="283"/>
      <c r="G896" s="284"/>
      <c r="H896" s="242"/>
    </row>
    <row r="897" spans="2:8">
      <c r="C897" s="223"/>
      <c r="D897" s="279"/>
      <c r="E897" s="279"/>
      <c r="F897" s="34"/>
      <c r="G897" s="280"/>
    </row>
    <row r="898" spans="2:8">
      <c r="B898" s="230">
        <v>1</v>
      </c>
      <c r="C898" s="223" t="s">
        <v>153</v>
      </c>
      <c r="D898" s="279" t="s">
        <v>17</v>
      </c>
      <c r="E898" s="279">
        <v>13</v>
      </c>
      <c r="F898" s="34">
        <v>1800</v>
      </c>
      <c r="G898" s="280">
        <f t="shared" si="1"/>
        <v>23400</v>
      </c>
    </row>
    <row r="899" spans="2:8">
      <c r="C899" s="223"/>
      <c r="D899" s="279"/>
      <c r="E899" s="279"/>
      <c r="F899" s="34"/>
      <c r="G899" s="280"/>
    </row>
    <row r="900" spans="2:8" s="285" customFormat="1">
      <c r="C900" s="224" t="s">
        <v>78</v>
      </c>
      <c r="D900" s="282" t="s">
        <v>5</v>
      </c>
      <c r="E900" s="282"/>
      <c r="F900" s="283"/>
      <c r="G900" s="284"/>
      <c r="H900" s="242"/>
    </row>
    <row r="901" spans="2:8" s="285" customFormat="1">
      <c r="C901" s="224"/>
      <c r="D901" s="282"/>
      <c r="E901" s="282"/>
      <c r="F901" s="283"/>
      <c r="G901" s="284"/>
      <c r="H901" s="242"/>
    </row>
    <row r="902" spans="2:8" s="285" customFormat="1">
      <c r="C902" s="224" t="s">
        <v>127</v>
      </c>
      <c r="D902" s="282" t="s">
        <v>11</v>
      </c>
      <c r="E902" s="282"/>
      <c r="F902" s="283"/>
      <c r="G902" s="284"/>
      <c r="H902" s="242"/>
    </row>
    <row r="903" spans="2:8">
      <c r="C903" s="223"/>
      <c r="D903" s="279"/>
      <c r="E903" s="279"/>
      <c r="F903" s="34"/>
      <c r="G903" s="280"/>
    </row>
    <row r="904" spans="2:8">
      <c r="B904" s="230">
        <v>2</v>
      </c>
      <c r="C904" s="223" t="s">
        <v>154</v>
      </c>
      <c r="D904" s="279" t="s">
        <v>17</v>
      </c>
      <c r="E904" s="279">
        <v>48</v>
      </c>
      <c r="F904" s="34">
        <v>2524.69</v>
      </c>
      <c r="G904" s="280">
        <f t="shared" ref="G904:G965" si="2">(E904*F904)</f>
        <v>121185.12</v>
      </c>
    </row>
    <row r="905" spans="2:8">
      <c r="C905" s="223"/>
      <c r="D905" s="279"/>
      <c r="E905" s="279"/>
      <c r="F905" s="34"/>
      <c r="G905" s="280"/>
    </row>
    <row r="906" spans="2:8">
      <c r="C906" s="223" t="s">
        <v>35</v>
      </c>
      <c r="D906" s="279"/>
      <c r="E906" s="279"/>
      <c r="F906" s="34"/>
      <c r="G906" s="280"/>
    </row>
    <row r="907" spans="2:8">
      <c r="C907" s="224" t="s">
        <v>127</v>
      </c>
      <c r="D907" s="279"/>
      <c r="E907" s="279"/>
      <c r="F907" s="34"/>
      <c r="G907" s="280"/>
    </row>
    <row r="908" spans="2:8">
      <c r="C908" s="223"/>
      <c r="D908" s="279"/>
      <c r="E908" s="279"/>
      <c r="F908" s="34"/>
      <c r="G908" s="280"/>
    </row>
    <row r="909" spans="2:8">
      <c r="B909" s="230">
        <v>3</v>
      </c>
      <c r="C909" s="223" t="s">
        <v>155</v>
      </c>
      <c r="D909" s="279" t="s">
        <v>17</v>
      </c>
      <c r="E909" s="279">
        <v>43</v>
      </c>
      <c r="F909" s="34">
        <v>2524.69</v>
      </c>
      <c r="G909" s="280">
        <f t="shared" si="2"/>
        <v>108561.67</v>
      </c>
    </row>
    <row r="910" spans="2:8">
      <c r="C910" s="223"/>
      <c r="D910" s="279"/>
      <c r="E910" s="279"/>
      <c r="F910" s="34"/>
      <c r="G910" s="280"/>
    </row>
    <row r="911" spans="2:8">
      <c r="B911" s="230">
        <v>4</v>
      </c>
      <c r="C911" s="223" t="s">
        <v>139</v>
      </c>
      <c r="D911" s="279" t="s">
        <v>17</v>
      </c>
      <c r="E911" s="279">
        <v>32</v>
      </c>
      <c r="F911" s="34">
        <f>+F909</f>
        <v>2524.69</v>
      </c>
      <c r="G911" s="280">
        <f t="shared" si="2"/>
        <v>80790.080000000002</v>
      </c>
    </row>
    <row r="912" spans="2:8">
      <c r="C912" s="223"/>
      <c r="D912" s="279"/>
      <c r="E912" s="279"/>
      <c r="F912" s="34"/>
      <c r="G912" s="280"/>
    </row>
    <row r="913" spans="2:8">
      <c r="B913" s="230">
        <v>5</v>
      </c>
      <c r="C913" s="223" t="s">
        <v>156</v>
      </c>
      <c r="D913" s="279" t="s">
        <v>17</v>
      </c>
      <c r="E913" s="279">
        <v>22</v>
      </c>
      <c r="F913" s="34">
        <f>+F911</f>
        <v>2524.69</v>
      </c>
      <c r="G913" s="280">
        <f t="shared" si="2"/>
        <v>55543.18</v>
      </c>
    </row>
    <row r="914" spans="2:8">
      <c r="C914" s="223"/>
      <c r="D914" s="279"/>
      <c r="E914" s="279"/>
      <c r="F914" s="34"/>
      <c r="G914" s="280"/>
    </row>
    <row r="915" spans="2:8">
      <c r="B915" s="230">
        <v>6</v>
      </c>
      <c r="C915" s="223" t="s">
        <v>132</v>
      </c>
      <c r="D915" s="279" t="s">
        <v>17</v>
      </c>
      <c r="E915" s="279">
        <v>46</v>
      </c>
      <c r="F915" s="34">
        <f>+F913</f>
        <v>2524.69</v>
      </c>
      <c r="G915" s="280">
        <f t="shared" si="2"/>
        <v>116135.74</v>
      </c>
    </row>
    <row r="916" spans="2:8">
      <c r="C916" s="223"/>
      <c r="D916" s="279"/>
      <c r="E916" s="279"/>
      <c r="F916" s="34"/>
      <c r="G916" s="280"/>
    </row>
    <row r="917" spans="2:8">
      <c r="B917" s="230">
        <f>B915+1</f>
        <v>7</v>
      </c>
      <c r="C917" s="223" t="s">
        <v>36</v>
      </c>
      <c r="D917" s="279" t="s">
        <v>17</v>
      </c>
      <c r="E917" s="279">
        <v>351</v>
      </c>
      <c r="F917" s="34">
        <f>+F915</f>
        <v>2524.69</v>
      </c>
      <c r="G917" s="280">
        <f t="shared" si="2"/>
        <v>886166.19000000006</v>
      </c>
    </row>
    <row r="918" spans="2:8">
      <c r="C918" s="223"/>
      <c r="D918" s="279"/>
      <c r="E918" s="279"/>
      <c r="F918" s="34"/>
      <c r="G918" s="280"/>
    </row>
    <row r="919" spans="2:8">
      <c r="B919" s="230">
        <f t="shared" ref="B919:B925" si="3">B917+1</f>
        <v>8</v>
      </c>
      <c r="C919" s="223" t="s">
        <v>157</v>
      </c>
      <c r="D919" s="279" t="s">
        <v>17</v>
      </c>
      <c r="E919" s="279">
        <v>1</v>
      </c>
      <c r="F919" s="34">
        <f>+F917</f>
        <v>2524.69</v>
      </c>
      <c r="G919" s="280">
        <f t="shared" si="2"/>
        <v>2524.69</v>
      </c>
    </row>
    <row r="920" spans="2:8">
      <c r="C920" s="223"/>
      <c r="D920" s="279"/>
      <c r="E920" s="279"/>
      <c r="F920" s="34"/>
      <c r="G920" s="280"/>
    </row>
    <row r="921" spans="2:8">
      <c r="B921" s="230">
        <f t="shared" si="3"/>
        <v>9</v>
      </c>
      <c r="C921" s="223" t="s">
        <v>158</v>
      </c>
      <c r="D921" s="279" t="s">
        <v>17</v>
      </c>
      <c r="E921" s="279">
        <v>20</v>
      </c>
      <c r="F921" s="34">
        <f>+F919</f>
        <v>2524.69</v>
      </c>
      <c r="G921" s="280">
        <f t="shared" si="2"/>
        <v>50493.8</v>
      </c>
    </row>
    <row r="922" spans="2:8">
      <c r="C922" s="223"/>
      <c r="D922" s="279"/>
      <c r="E922" s="279"/>
      <c r="F922" s="34"/>
      <c r="G922" s="280"/>
    </row>
    <row r="923" spans="2:8">
      <c r="B923" s="230">
        <f>B921+1</f>
        <v>10</v>
      </c>
      <c r="C923" s="223" t="s">
        <v>159</v>
      </c>
      <c r="D923" s="279" t="s">
        <v>17</v>
      </c>
      <c r="E923" s="279">
        <v>1</v>
      </c>
      <c r="F923" s="34">
        <f>+F921</f>
        <v>2524.69</v>
      </c>
      <c r="G923" s="280">
        <f t="shared" si="2"/>
        <v>2524.69</v>
      </c>
    </row>
    <row r="924" spans="2:8">
      <c r="C924" s="223"/>
      <c r="D924" s="279"/>
      <c r="E924" s="279"/>
      <c r="F924" s="34"/>
      <c r="G924" s="280"/>
    </row>
    <row r="925" spans="2:8">
      <c r="B925" s="230">
        <f t="shared" si="3"/>
        <v>11</v>
      </c>
      <c r="C925" s="223" t="s">
        <v>160</v>
      </c>
      <c r="D925" s="279" t="s">
        <v>17</v>
      </c>
      <c r="E925" s="279">
        <v>14</v>
      </c>
      <c r="F925" s="34">
        <f>+F923</f>
        <v>2524.69</v>
      </c>
      <c r="G925" s="280">
        <f t="shared" si="2"/>
        <v>35345.660000000003</v>
      </c>
    </row>
    <row r="926" spans="2:8">
      <c r="C926" s="223"/>
      <c r="D926" s="279"/>
      <c r="E926" s="279"/>
      <c r="F926" s="34"/>
      <c r="G926" s="280"/>
    </row>
    <row r="927" spans="2:8" s="285" customFormat="1">
      <c r="C927" s="224" t="s">
        <v>161</v>
      </c>
      <c r="D927" s="282" t="s">
        <v>11</v>
      </c>
      <c r="E927" s="282"/>
      <c r="F927" s="283"/>
      <c r="G927" s="284"/>
      <c r="H927" s="242"/>
    </row>
    <row r="928" spans="2:8">
      <c r="C928" s="223"/>
      <c r="D928" s="279"/>
      <c r="E928" s="279"/>
      <c r="F928" s="34"/>
      <c r="G928" s="280"/>
    </row>
    <row r="929" spans="2:8">
      <c r="B929" s="230">
        <f>B925+1</f>
        <v>12</v>
      </c>
      <c r="C929" s="223" t="s">
        <v>162</v>
      </c>
      <c r="D929" s="279" t="s">
        <v>22</v>
      </c>
      <c r="E929" s="279">
        <v>88</v>
      </c>
      <c r="F929" s="34">
        <v>550</v>
      </c>
      <c r="G929" s="280">
        <f t="shared" si="2"/>
        <v>48400</v>
      </c>
    </row>
    <row r="930" spans="2:8">
      <c r="C930" s="223"/>
      <c r="D930" s="279"/>
      <c r="E930" s="279"/>
      <c r="F930" s="34"/>
      <c r="G930" s="280"/>
    </row>
    <row r="931" spans="2:8" s="285" customFormat="1">
      <c r="C931" s="224" t="s">
        <v>37</v>
      </c>
      <c r="D931" s="282" t="s">
        <v>11</v>
      </c>
      <c r="E931" s="282"/>
      <c r="F931" s="283"/>
      <c r="G931" s="284"/>
      <c r="H931" s="242"/>
    </row>
    <row r="932" spans="2:8">
      <c r="C932" s="223"/>
      <c r="D932" s="279"/>
      <c r="E932" s="279"/>
      <c r="F932" s="34"/>
      <c r="G932" s="280"/>
    </row>
    <row r="933" spans="2:8">
      <c r="B933" s="230">
        <f>B929+1</f>
        <v>13</v>
      </c>
      <c r="C933" s="436" t="s">
        <v>163</v>
      </c>
      <c r="D933" s="437" t="s">
        <v>15</v>
      </c>
      <c r="E933" s="437">
        <v>990</v>
      </c>
      <c r="F933" s="562">
        <v>35</v>
      </c>
      <c r="G933" s="280">
        <f t="shared" ref="G933" si="4">(E933*F933)</f>
        <v>34650</v>
      </c>
    </row>
    <row r="934" spans="2:8">
      <c r="C934" s="223"/>
      <c r="D934" s="279"/>
      <c r="E934" s="279"/>
      <c r="F934" s="34"/>
      <c r="G934" s="280"/>
    </row>
    <row r="935" spans="2:8">
      <c r="B935" s="230">
        <f>B933+1</f>
        <v>14</v>
      </c>
      <c r="C935" s="223" t="s">
        <v>164</v>
      </c>
      <c r="D935" s="279" t="s">
        <v>15</v>
      </c>
      <c r="E935" s="279">
        <v>128</v>
      </c>
      <c r="F935" s="34">
        <v>35</v>
      </c>
      <c r="G935" s="280">
        <f t="shared" si="2"/>
        <v>4480</v>
      </c>
    </row>
    <row r="936" spans="2:8">
      <c r="C936" s="223"/>
      <c r="D936" s="279"/>
      <c r="E936" s="279"/>
      <c r="F936" s="34"/>
      <c r="G936" s="280"/>
    </row>
    <row r="937" spans="2:8" s="285" customFormat="1">
      <c r="C937" s="224" t="s">
        <v>165</v>
      </c>
      <c r="D937" s="282" t="s">
        <v>5</v>
      </c>
      <c r="E937" s="282"/>
      <c r="F937" s="283"/>
      <c r="G937" s="284"/>
      <c r="H937" s="242"/>
    </row>
    <row r="938" spans="2:8" s="285" customFormat="1">
      <c r="C938" s="224"/>
      <c r="D938" s="282"/>
      <c r="E938" s="282"/>
      <c r="F938" s="283"/>
      <c r="G938" s="284"/>
      <c r="H938" s="242"/>
    </row>
    <row r="939" spans="2:8" s="285" customFormat="1">
      <c r="C939" s="224" t="s">
        <v>166</v>
      </c>
      <c r="D939" s="282" t="s">
        <v>11</v>
      </c>
      <c r="E939" s="282"/>
      <c r="F939" s="283"/>
      <c r="G939" s="284"/>
      <c r="H939" s="242"/>
    </row>
    <row r="940" spans="2:8">
      <c r="C940" s="223"/>
      <c r="D940" s="279"/>
      <c r="E940" s="279"/>
      <c r="F940" s="34"/>
      <c r="G940" s="280"/>
    </row>
    <row r="941" spans="2:8" ht="46.8">
      <c r="B941" s="230">
        <f>B935+1</f>
        <v>15</v>
      </c>
      <c r="C941" s="223" t="s">
        <v>167</v>
      </c>
      <c r="D941" s="279" t="s">
        <v>15</v>
      </c>
      <c r="E941" s="279">
        <v>85</v>
      </c>
      <c r="F941" s="34">
        <v>450</v>
      </c>
      <c r="G941" s="280">
        <f t="shared" si="2"/>
        <v>38250</v>
      </c>
    </row>
    <row r="942" spans="2:8">
      <c r="C942" s="223"/>
      <c r="D942" s="279"/>
      <c r="E942" s="279"/>
      <c r="F942" s="34"/>
      <c r="G942" s="280"/>
    </row>
    <row r="943" spans="2:8" ht="46.8">
      <c r="B943" s="230">
        <f>B941+1</f>
        <v>16</v>
      </c>
      <c r="C943" s="223" t="s">
        <v>168</v>
      </c>
      <c r="D943" s="279" t="s">
        <v>15</v>
      </c>
      <c r="E943" s="279">
        <v>10</v>
      </c>
      <c r="F943" s="34">
        <f>+F941</f>
        <v>450</v>
      </c>
      <c r="G943" s="280">
        <f t="shared" si="2"/>
        <v>4500</v>
      </c>
    </row>
    <row r="944" spans="2:8">
      <c r="C944" s="223"/>
      <c r="D944" s="279"/>
      <c r="E944" s="279"/>
      <c r="F944" s="34"/>
      <c r="G944" s="280"/>
    </row>
    <row r="945" spans="2:7" ht="46.8">
      <c r="B945" s="230">
        <f t="shared" ref="B945:B1001" si="5">B943+1</f>
        <v>17</v>
      </c>
      <c r="C945" s="223" t="s">
        <v>169</v>
      </c>
      <c r="D945" s="279" t="s">
        <v>15</v>
      </c>
      <c r="E945" s="279">
        <v>115</v>
      </c>
      <c r="F945" s="34">
        <f>+F943</f>
        <v>450</v>
      </c>
      <c r="G945" s="280">
        <f t="shared" si="2"/>
        <v>51750</v>
      </c>
    </row>
    <row r="946" spans="2:7">
      <c r="C946" s="223"/>
      <c r="D946" s="279"/>
      <c r="E946" s="279"/>
      <c r="F946" s="34"/>
      <c r="G946" s="280"/>
    </row>
    <row r="947" spans="2:7" ht="46.8">
      <c r="B947" s="230">
        <f t="shared" si="5"/>
        <v>18</v>
      </c>
      <c r="C947" s="223" t="s">
        <v>170</v>
      </c>
      <c r="D947" s="279" t="s">
        <v>15</v>
      </c>
      <c r="E947" s="279">
        <v>8</v>
      </c>
      <c r="F947" s="34">
        <v>500</v>
      </c>
      <c r="G947" s="280">
        <f t="shared" si="2"/>
        <v>4000</v>
      </c>
    </row>
    <row r="948" spans="2:7">
      <c r="C948" s="223"/>
      <c r="D948" s="279"/>
      <c r="E948" s="279"/>
      <c r="F948" s="34"/>
      <c r="G948" s="280"/>
    </row>
    <row r="949" spans="2:7" ht="46.8">
      <c r="B949" s="230">
        <f t="shared" si="5"/>
        <v>19</v>
      </c>
      <c r="C949" s="223" t="s">
        <v>171</v>
      </c>
      <c r="D949" s="279" t="s">
        <v>15</v>
      </c>
      <c r="E949" s="279">
        <v>93</v>
      </c>
      <c r="F949" s="34">
        <v>550</v>
      </c>
      <c r="G949" s="280">
        <f t="shared" si="2"/>
        <v>51150</v>
      </c>
    </row>
    <row r="950" spans="2:7">
      <c r="C950" s="223"/>
      <c r="D950" s="279"/>
      <c r="E950" s="279"/>
      <c r="F950" s="34"/>
      <c r="G950" s="280"/>
    </row>
    <row r="951" spans="2:7">
      <c r="B951" s="230">
        <f t="shared" si="5"/>
        <v>20</v>
      </c>
      <c r="C951" s="223" t="s">
        <v>172</v>
      </c>
      <c r="D951" s="279" t="s">
        <v>15</v>
      </c>
      <c r="E951" s="279">
        <v>313</v>
      </c>
      <c r="F951" s="34">
        <f>+F945</f>
        <v>450</v>
      </c>
      <c r="G951" s="280">
        <f t="shared" si="2"/>
        <v>140850</v>
      </c>
    </row>
    <row r="952" spans="2:7">
      <c r="C952" s="223"/>
      <c r="D952" s="279"/>
      <c r="E952" s="279"/>
      <c r="F952" s="34"/>
      <c r="G952" s="280"/>
    </row>
    <row r="953" spans="2:7" ht="46.8">
      <c r="B953" s="230">
        <f t="shared" si="5"/>
        <v>21</v>
      </c>
      <c r="C953" s="223" t="s">
        <v>173</v>
      </c>
      <c r="D953" s="279" t="s">
        <v>15</v>
      </c>
      <c r="E953" s="279">
        <v>190</v>
      </c>
      <c r="F953" s="34">
        <f>+F951</f>
        <v>450</v>
      </c>
      <c r="G953" s="280">
        <f t="shared" si="2"/>
        <v>85500</v>
      </c>
    </row>
    <row r="954" spans="2:7">
      <c r="C954" s="223"/>
      <c r="D954" s="279"/>
      <c r="E954" s="279"/>
      <c r="F954" s="34"/>
      <c r="G954" s="280"/>
    </row>
    <row r="955" spans="2:7">
      <c r="B955" s="230">
        <f t="shared" si="5"/>
        <v>22</v>
      </c>
      <c r="C955" s="223" t="s">
        <v>174</v>
      </c>
      <c r="D955" s="279" t="s">
        <v>15</v>
      </c>
      <c r="E955" s="279">
        <v>24</v>
      </c>
      <c r="F955" s="34">
        <f>+F953</f>
        <v>450</v>
      </c>
      <c r="G955" s="280">
        <f t="shared" si="2"/>
        <v>10800</v>
      </c>
    </row>
    <row r="956" spans="2:7">
      <c r="C956" s="223"/>
      <c r="D956" s="279"/>
      <c r="E956" s="279"/>
      <c r="F956" s="34"/>
      <c r="G956" s="280"/>
    </row>
    <row r="957" spans="2:7" ht="46.8">
      <c r="B957" s="230">
        <f t="shared" si="5"/>
        <v>23</v>
      </c>
      <c r="C957" s="223" t="s">
        <v>175</v>
      </c>
      <c r="D957" s="279" t="s">
        <v>15</v>
      </c>
      <c r="E957" s="279">
        <v>35</v>
      </c>
      <c r="F957" s="34">
        <f>+F955</f>
        <v>450</v>
      </c>
      <c r="G957" s="280">
        <f t="shared" si="2"/>
        <v>15750</v>
      </c>
    </row>
    <row r="958" spans="2:7">
      <c r="C958" s="223"/>
      <c r="D958" s="279"/>
      <c r="E958" s="279"/>
      <c r="F958" s="34"/>
      <c r="G958" s="280"/>
    </row>
    <row r="959" spans="2:7">
      <c r="B959" s="230">
        <f t="shared" si="5"/>
        <v>24</v>
      </c>
      <c r="C959" s="223" t="s">
        <v>176</v>
      </c>
      <c r="D959" s="279" t="s">
        <v>15</v>
      </c>
      <c r="E959" s="279">
        <v>4</v>
      </c>
      <c r="F959" s="34">
        <f>+F957</f>
        <v>450</v>
      </c>
      <c r="G959" s="280">
        <f t="shared" si="2"/>
        <v>1800</v>
      </c>
    </row>
    <row r="960" spans="2:7">
      <c r="C960" s="223"/>
      <c r="D960" s="279"/>
      <c r="E960" s="279"/>
      <c r="F960" s="34"/>
      <c r="G960" s="280"/>
    </row>
    <row r="961" spans="2:7">
      <c r="B961" s="230">
        <f t="shared" si="5"/>
        <v>25</v>
      </c>
      <c r="C961" s="223" t="s">
        <v>177</v>
      </c>
      <c r="D961" s="279" t="s">
        <v>15</v>
      </c>
      <c r="E961" s="279">
        <v>66</v>
      </c>
      <c r="F961" s="34">
        <v>400</v>
      </c>
      <c r="G961" s="280">
        <f t="shared" si="2"/>
        <v>26400</v>
      </c>
    </row>
    <row r="962" spans="2:7">
      <c r="C962" s="223"/>
      <c r="D962" s="279"/>
      <c r="E962" s="279"/>
      <c r="F962" s="34"/>
      <c r="G962" s="280"/>
    </row>
    <row r="963" spans="2:7">
      <c r="B963" s="230">
        <f t="shared" si="5"/>
        <v>26</v>
      </c>
      <c r="C963" s="223" t="s">
        <v>178</v>
      </c>
      <c r="D963" s="279" t="s">
        <v>15</v>
      </c>
      <c r="E963" s="279">
        <v>79</v>
      </c>
      <c r="F963" s="34">
        <v>400</v>
      </c>
      <c r="G963" s="280">
        <f t="shared" si="2"/>
        <v>31600</v>
      </c>
    </row>
    <row r="964" spans="2:7">
      <c r="C964" s="223"/>
      <c r="D964" s="279"/>
      <c r="E964" s="279"/>
      <c r="F964" s="34"/>
      <c r="G964" s="280"/>
    </row>
    <row r="965" spans="2:7">
      <c r="B965" s="230">
        <f t="shared" si="5"/>
        <v>27</v>
      </c>
      <c r="C965" s="223" t="s">
        <v>179</v>
      </c>
      <c r="D965" s="279" t="s">
        <v>32</v>
      </c>
      <c r="E965" s="279">
        <v>258</v>
      </c>
      <c r="F965" s="34">
        <v>240</v>
      </c>
      <c r="G965" s="280">
        <f t="shared" si="2"/>
        <v>61920</v>
      </c>
    </row>
    <row r="966" spans="2:7">
      <c r="C966" s="223"/>
      <c r="D966" s="279"/>
      <c r="E966" s="279"/>
      <c r="F966" s="34"/>
      <c r="G966" s="280"/>
    </row>
    <row r="967" spans="2:7">
      <c r="B967" s="230">
        <f t="shared" si="5"/>
        <v>28</v>
      </c>
      <c r="C967" s="223" t="s">
        <v>180</v>
      </c>
      <c r="D967" s="279" t="s">
        <v>32</v>
      </c>
      <c r="E967" s="279">
        <v>118</v>
      </c>
      <c r="F967" s="34">
        <v>240</v>
      </c>
      <c r="G967" s="280">
        <f t="shared" ref="G967:G1023" si="6">(E967*F967)</f>
        <v>28320</v>
      </c>
    </row>
    <row r="968" spans="2:7">
      <c r="C968" s="223"/>
      <c r="D968" s="279"/>
      <c r="E968" s="279"/>
      <c r="F968" s="34"/>
      <c r="G968" s="280"/>
    </row>
    <row r="969" spans="2:7">
      <c r="B969" s="230">
        <f t="shared" si="5"/>
        <v>29</v>
      </c>
      <c r="C969" s="223" t="s">
        <v>181</v>
      </c>
      <c r="D969" s="279" t="s">
        <v>32</v>
      </c>
      <c r="E969" s="279">
        <v>132</v>
      </c>
      <c r="F969" s="34">
        <v>240</v>
      </c>
      <c r="G969" s="280">
        <f t="shared" si="6"/>
        <v>31680</v>
      </c>
    </row>
    <row r="970" spans="2:7">
      <c r="C970" s="223"/>
      <c r="D970" s="279"/>
      <c r="E970" s="279"/>
      <c r="F970" s="34"/>
      <c r="G970" s="280"/>
    </row>
    <row r="971" spans="2:7">
      <c r="B971" s="230">
        <f t="shared" si="5"/>
        <v>30</v>
      </c>
      <c r="C971" s="223" t="s">
        <v>182</v>
      </c>
      <c r="D971" s="279" t="s">
        <v>32</v>
      </c>
      <c r="E971" s="279">
        <v>15</v>
      </c>
      <c r="F971" s="34">
        <v>240</v>
      </c>
      <c r="G971" s="280">
        <f t="shared" si="6"/>
        <v>3600</v>
      </c>
    </row>
    <row r="972" spans="2:7">
      <c r="C972" s="223"/>
      <c r="D972" s="279"/>
      <c r="E972" s="279"/>
      <c r="F972" s="34"/>
      <c r="G972" s="280"/>
    </row>
    <row r="973" spans="2:7">
      <c r="B973" s="230">
        <f t="shared" si="5"/>
        <v>31</v>
      </c>
      <c r="C973" s="223" t="s">
        <v>183</v>
      </c>
      <c r="D973" s="279" t="s">
        <v>32</v>
      </c>
      <c r="E973" s="279">
        <v>63</v>
      </c>
      <c r="F973" s="34">
        <v>240</v>
      </c>
      <c r="G973" s="280">
        <f t="shared" si="6"/>
        <v>15120</v>
      </c>
    </row>
    <row r="974" spans="2:7">
      <c r="C974" s="223"/>
      <c r="D974" s="279"/>
      <c r="E974" s="279"/>
      <c r="F974" s="34"/>
      <c r="G974" s="280"/>
    </row>
    <row r="975" spans="2:7" ht="46.8">
      <c r="B975" s="230">
        <f t="shared" si="5"/>
        <v>32</v>
      </c>
      <c r="C975" s="223" t="s">
        <v>184</v>
      </c>
      <c r="D975" s="279" t="s">
        <v>22</v>
      </c>
      <c r="E975" s="279">
        <v>3</v>
      </c>
      <c r="F975" s="34">
        <v>500</v>
      </c>
      <c r="G975" s="280">
        <f t="shared" si="6"/>
        <v>1500</v>
      </c>
    </row>
    <row r="976" spans="2:7">
      <c r="C976" s="223"/>
      <c r="D976" s="279"/>
      <c r="E976" s="279"/>
      <c r="F976" s="34"/>
      <c r="G976" s="280"/>
    </row>
    <row r="977" spans="2:7">
      <c r="B977" s="230">
        <f t="shared" si="5"/>
        <v>33</v>
      </c>
      <c r="C977" s="223" t="s">
        <v>185</v>
      </c>
      <c r="D977" s="279"/>
      <c r="E977" s="279"/>
      <c r="F977" s="34"/>
      <c r="G977" s="280"/>
    </row>
    <row r="978" spans="2:7">
      <c r="C978" s="223"/>
      <c r="D978" s="279"/>
      <c r="E978" s="279"/>
      <c r="F978" s="34"/>
      <c r="G978" s="280"/>
    </row>
    <row r="979" spans="2:7" ht="46.8">
      <c r="B979" s="230">
        <f t="shared" si="5"/>
        <v>34</v>
      </c>
      <c r="C979" s="223" t="s">
        <v>186</v>
      </c>
      <c r="D979" s="279" t="s">
        <v>15</v>
      </c>
      <c r="E979" s="279">
        <v>554</v>
      </c>
      <c r="F979" s="34">
        <v>280</v>
      </c>
      <c r="G979" s="280">
        <f t="shared" si="6"/>
        <v>155120</v>
      </c>
    </row>
    <row r="980" spans="2:7">
      <c r="C980" s="223"/>
      <c r="D980" s="279"/>
      <c r="E980" s="279"/>
      <c r="F980" s="34"/>
      <c r="G980" s="280"/>
    </row>
    <row r="981" spans="2:7" ht="46.8">
      <c r="B981" s="230">
        <f t="shared" si="5"/>
        <v>35</v>
      </c>
      <c r="C981" s="223" t="s">
        <v>187</v>
      </c>
      <c r="D981" s="279" t="s">
        <v>15</v>
      </c>
      <c r="E981" s="279">
        <v>60</v>
      </c>
      <c r="F981" s="34">
        <f>+F979</f>
        <v>280</v>
      </c>
      <c r="G981" s="280">
        <f t="shared" si="6"/>
        <v>16800</v>
      </c>
    </row>
    <row r="982" spans="2:7">
      <c r="C982" s="223"/>
      <c r="D982" s="279"/>
      <c r="E982" s="279"/>
      <c r="F982" s="34"/>
      <c r="G982" s="280"/>
    </row>
    <row r="983" spans="2:7" ht="46.8">
      <c r="B983" s="230">
        <f t="shared" si="5"/>
        <v>36</v>
      </c>
      <c r="C983" s="223" t="s">
        <v>188</v>
      </c>
      <c r="D983" s="279" t="s">
        <v>15</v>
      </c>
      <c r="E983" s="279">
        <v>538</v>
      </c>
      <c r="F983" s="34">
        <f>+F981</f>
        <v>280</v>
      </c>
      <c r="G983" s="280">
        <f t="shared" si="6"/>
        <v>150640</v>
      </c>
    </row>
    <row r="984" spans="2:7">
      <c r="C984" s="223"/>
      <c r="D984" s="279"/>
      <c r="E984" s="279"/>
      <c r="F984" s="34"/>
      <c r="G984" s="280"/>
    </row>
    <row r="985" spans="2:7" ht="46.8">
      <c r="B985" s="230">
        <f t="shared" si="5"/>
        <v>37</v>
      </c>
      <c r="C985" s="223" t="s">
        <v>189</v>
      </c>
      <c r="D985" s="279" t="s">
        <v>15</v>
      </c>
      <c r="E985" s="279">
        <v>30</v>
      </c>
      <c r="F985" s="34">
        <f>+F983</f>
        <v>280</v>
      </c>
      <c r="G985" s="280">
        <f t="shared" si="6"/>
        <v>8400</v>
      </c>
    </row>
    <row r="986" spans="2:7">
      <c r="C986" s="223"/>
      <c r="D986" s="279"/>
      <c r="E986" s="279"/>
      <c r="F986" s="34"/>
      <c r="G986" s="280"/>
    </row>
    <row r="987" spans="2:7" ht="46.8">
      <c r="B987" s="230">
        <f t="shared" si="5"/>
        <v>38</v>
      </c>
      <c r="C987" s="223" t="s">
        <v>190</v>
      </c>
      <c r="D987" s="279" t="s">
        <v>15</v>
      </c>
      <c r="E987" s="279">
        <v>4</v>
      </c>
      <c r="F987" s="34">
        <f>+F985</f>
        <v>280</v>
      </c>
      <c r="G987" s="280">
        <f t="shared" si="6"/>
        <v>1120</v>
      </c>
    </row>
    <row r="988" spans="2:7">
      <c r="C988" s="223"/>
      <c r="D988" s="279"/>
      <c r="E988" s="279"/>
      <c r="F988" s="34"/>
      <c r="G988" s="280"/>
    </row>
    <row r="989" spans="2:7" ht="46.8">
      <c r="B989" s="230">
        <f t="shared" si="5"/>
        <v>39</v>
      </c>
      <c r="C989" s="223" t="s">
        <v>191</v>
      </c>
      <c r="D989" s="279" t="s">
        <v>15</v>
      </c>
      <c r="E989" s="279">
        <v>14</v>
      </c>
      <c r="F989" s="34">
        <f>+F987</f>
        <v>280</v>
      </c>
      <c r="G989" s="280">
        <f t="shared" si="6"/>
        <v>3920</v>
      </c>
    </row>
    <row r="990" spans="2:7">
      <c r="C990" s="223"/>
      <c r="D990" s="279"/>
      <c r="E990" s="279"/>
      <c r="F990" s="34"/>
      <c r="G990" s="280"/>
    </row>
    <row r="991" spans="2:7" ht="46.8">
      <c r="B991" s="230">
        <f t="shared" si="5"/>
        <v>40</v>
      </c>
      <c r="C991" s="223" t="s">
        <v>192</v>
      </c>
      <c r="D991" s="279" t="s">
        <v>15</v>
      </c>
      <c r="E991" s="279">
        <v>67</v>
      </c>
      <c r="F991" s="34">
        <f>+F989</f>
        <v>280</v>
      </c>
      <c r="G991" s="280">
        <f t="shared" si="6"/>
        <v>18760</v>
      </c>
    </row>
    <row r="992" spans="2:7">
      <c r="C992" s="223"/>
      <c r="D992" s="279"/>
      <c r="E992" s="279"/>
      <c r="F992" s="34"/>
      <c r="G992" s="280"/>
    </row>
    <row r="993" spans="2:8">
      <c r="B993" s="230">
        <f t="shared" si="5"/>
        <v>41</v>
      </c>
      <c r="C993" s="223" t="s">
        <v>193</v>
      </c>
      <c r="D993" s="279" t="s">
        <v>15</v>
      </c>
      <c r="E993" s="279">
        <v>34</v>
      </c>
      <c r="F993" s="34">
        <f>+F991</f>
        <v>280</v>
      </c>
      <c r="G993" s="280">
        <f t="shared" si="6"/>
        <v>9520</v>
      </c>
    </row>
    <row r="994" spans="2:8">
      <c r="C994" s="223"/>
      <c r="D994" s="279"/>
      <c r="E994" s="279"/>
      <c r="F994" s="34"/>
      <c r="G994" s="280"/>
    </row>
    <row r="995" spans="2:8">
      <c r="B995" s="230">
        <f t="shared" si="5"/>
        <v>42</v>
      </c>
      <c r="C995" s="223" t="s">
        <v>194</v>
      </c>
      <c r="D995" s="279" t="s">
        <v>15</v>
      </c>
      <c r="E995" s="279">
        <v>13</v>
      </c>
      <c r="F995" s="34">
        <f>+F993</f>
        <v>280</v>
      </c>
      <c r="G995" s="280">
        <f t="shared" si="6"/>
        <v>3640</v>
      </c>
    </row>
    <row r="996" spans="2:8">
      <c r="C996" s="223"/>
      <c r="D996" s="279"/>
      <c r="E996" s="279"/>
      <c r="F996" s="34"/>
      <c r="G996" s="280"/>
    </row>
    <row r="997" spans="2:8">
      <c r="B997" s="230">
        <f t="shared" si="5"/>
        <v>43</v>
      </c>
      <c r="C997" s="223" t="s">
        <v>195</v>
      </c>
      <c r="D997" s="279"/>
      <c r="E997" s="279"/>
      <c r="F997" s="34"/>
      <c r="G997" s="280"/>
    </row>
    <row r="998" spans="2:8">
      <c r="C998" s="223"/>
      <c r="D998" s="279"/>
      <c r="E998" s="279"/>
      <c r="F998" s="34"/>
      <c r="G998" s="280"/>
    </row>
    <row r="999" spans="2:8">
      <c r="B999" s="230">
        <f t="shared" si="5"/>
        <v>44</v>
      </c>
      <c r="C999" s="223" t="s">
        <v>196</v>
      </c>
      <c r="D999" s="279" t="s">
        <v>15</v>
      </c>
      <c r="E999" s="279">
        <v>489</v>
      </c>
      <c r="F999" s="34">
        <f>+F995</f>
        <v>280</v>
      </c>
      <c r="G999" s="280">
        <f t="shared" si="6"/>
        <v>136920</v>
      </c>
    </row>
    <row r="1000" spans="2:8">
      <c r="C1000" s="223"/>
      <c r="D1000" s="279"/>
      <c r="E1000" s="279"/>
      <c r="F1000" s="34"/>
      <c r="G1000" s="280"/>
    </row>
    <row r="1001" spans="2:8">
      <c r="B1001" s="230">
        <f t="shared" si="5"/>
        <v>45</v>
      </c>
      <c r="C1001" s="223" t="s">
        <v>197</v>
      </c>
      <c r="D1001" s="279" t="s">
        <v>15</v>
      </c>
      <c r="E1001" s="279">
        <v>6</v>
      </c>
      <c r="F1001" s="34">
        <f>+F999</f>
        <v>280</v>
      </c>
      <c r="G1001" s="280">
        <f t="shared" si="6"/>
        <v>1680</v>
      </c>
    </row>
    <row r="1002" spans="2:8">
      <c r="C1002" s="223"/>
      <c r="D1002" s="279"/>
      <c r="E1002" s="279"/>
      <c r="F1002" s="34"/>
      <c r="G1002" s="280"/>
    </row>
    <row r="1003" spans="2:8" s="285" customFormat="1">
      <c r="C1003" s="224" t="s">
        <v>198</v>
      </c>
      <c r="D1003" s="282" t="s">
        <v>5</v>
      </c>
      <c r="E1003" s="282"/>
      <c r="F1003" s="283"/>
      <c r="G1003" s="284"/>
      <c r="H1003" s="242"/>
    </row>
    <row r="1004" spans="2:8" s="285" customFormat="1">
      <c r="C1004" s="224"/>
      <c r="D1004" s="282"/>
      <c r="E1004" s="282"/>
      <c r="F1004" s="283"/>
      <c r="G1004" s="284"/>
      <c r="H1004" s="242"/>
    </row>
    <row r="1005" spans="2:8" s="285" customFormat="1">
      <c r="C1005" s="224" t="s">
        <v>199</v>
      </c>
      <c r="D1005" s="282" t="s">
        <v>11</v>
      </c>
      <c r="E1005" s="282"/>
      <c r="F1005" s="283"/>
      <c r="G1005" s="284"/>
      <c r="H1005" s="242"/>
    </row>
    <row r="1006" spans="2:8">
      <c r="C1006" s="223"/>
      <c r="D1006" s="279"/>
      <c r="E1006" s="279"/>
      <c r="F1006" s="34"/>
      <c r="G1006" s="280"/>
    </row>
    <row r="1007" spans="2:8" ht="46.8">
      <c r="B1007" s="230">
        <f>B1001+1</f>
        <v>46</v>
      </c>
      <c r="C1007" s="223" t="s">
        <v>167</v>
      </c>
      <c r="D1007" s="279" t="s">
        <v>15</v>
      </c>
      <c r="E1007" s="279">
        <v>127</v>
      </c>
      <c r="F1007" s="34">
        <v>400</v>
      </c>
      <c r="G1007" s="280">
        <f t="shared" si="6"/>
        <v>50800</v>
      </c>
    </row>
    <row r="1008" spans="2:8">
      <c r="C1008" s="223"/>
      <c r="D1008" s="279"/>
      <c r="E1008" s="279"/>
      <c r="F1008" s="34"/>
      <c r="G1008" s="280"/>
    </row>
    <row r="1009" spans="2:8" s="285" customFormat="1">
      <c r="C1009" s="224" t="s">
        <v>200</v>
      </c>
      <c r="D1009" s="282" t="s">
        <v>5</v>
      </c>
      <c r="E1009" s="282"/>
      <c r="F1009" s="283"/>
      <c r="G1009" s="284"/>
      <c r="H1009" s="242"/>
    </row>
    <row r="1010" spans="2:8" s="285" customFormat="1">
      <c r="C1010" s="224"/>
      <c r="D1010" s="282"/>
      <c r="E1010" s="282"/>
      <c r="F1010" s="283"/>
      <c r="G1010" s="284"/>
      <c r="H1010" s="242"/>
    </row>
    <row r="1011" spans="2:8" s="285" customFormat="1">
      <c r="C1011" s="224" t="s">
        <v>201</v>
      </c>
      <c r="D1011" s="282" t="s">
        <v>11</v>
      </c>
      <c r="E1011" s="282"/>
      <c r="F1011" s="283"/>
      <c r="G1011" s="284"/>
      <c r="H1011" s="242"/>
    </row>
    <row r="1012" spans="2:8">
      <c r="C1012" s="223"/>
      <c r="D1012" s="279"/>
      <c r="E1012" s="279"/>
      <c r="F1012" s="34"/>
      <c r="G1012" s="280"/>
    </row>
    <row r="1013" spans="2:8">
      <c r="B1013" s="230">
        <f>B1007+1</f>
        <v>47</v>
      </c>
      <c r="C1013" s="105" t="s">
        <v>202</v>
      </c>
      <c r="D1013" s="279" t="s">
        <v>32</v>
      </c>
      <c r="E1013" s="279">
        <v>361</v>
      </c>
      <c r="F1013" s="34">
        <v>60</v>
      </c>
      <c r="G1013" s="280">
        <f t="shared" si="6"/>
        <v>21660</v>
      </c>
    </row>
    <row r="1014" spans="2:8">
      <c r="C1014" s="223"/>
      <c r="D1014" s="279"/>
      <c r="E1014" s="279"/>
      <c r="F1014" s="34"/>
      <c r="G1014" s="280"/>
    </row>
    <row r="1015" spans="2:8" s="285" customFormat="1">
      <c r="C1015" s="224" t="s">
        <v>203</v>
      </c>
      <c r="D1015" s="282" t="s">
        <v>11</v>
      </c>
      <c r="E1015" s="282"/>
      <c r="F1015" s="283"/>
      <c r="G1015" s="284"/>
      <c r="H1015" s="242"/>
    </row>
    <row r="1016" spans="2:8">
      <c r="C1016" s="223"/>
      <c r="D1016" s="279"/>
      <c r="E1016" s="279"/>
      <c r="F1016" s="34"/>
      <c r="G1016" s="280"/>
    </row>
    <row r="1017" spans="2:8">
      <c r="B1017" s="230">
        <f>B1013+1</f>
        <v>48</v>
      </c>
      <c r="C1017" s="223" t="s">
        <v>204</v>
      </c>
      <c r="D1017" s="279" t="s">
        <v>32</v>
      </c>
      <c r="E1017" s="279">
        <v>125</v>
      </c>
      <c r="F1017" s="34">
        <v>50</v>
      </c>
      <c r="G1017" s="280">
        <f t="shared" si="6"/>
        <v>6250</v>
      </c>
    </row>
    <row r="1018" spans="2:8">
      <c r="C1018" s="223"/>
      <c r="D1018" s="279"/>
      <c r="E1018" s="279"/>
      <c r="F1018" s="34"/>
      <c r="G1018" s="280"/>
    </row>
    <row r="1019" spans="2:8" s="285" customFormat="1">
      <c r="C1019" s="224" t="s">
        <v>38</v>
      </c>
      <c r="D1019" s="282" t="s">
        <v>5</v>
      </c>
      <c r="E1019" s="282"/>
      <c r="F1019" s="283"/>
      <c r="G1019" s="284"/>
      <c r="H1019" s="242"/>
    </row>
    <row r="1020" spans="2:8" s="285" customFormat="1">
      <c r="C1020" s="224"/>
      <c r="D1020" s="282"/>
      <c r="E1020" s="282"/>
      <c r="F1020" s="283"/>
      <c r="G1020" s="284"/>
      <c r="H1020" s="242"/>
    </row>
    <row r="1021" spans="2:8" s="285" customFormat="1">
      <c r="C1021" s="224" t="s">
        <v>39</v>
      </c>
      <c r="D1021" s="282" t="s">
        <v>11</v>
      </c>
      <c r="E1021" s="282"/>
      <c r="F1021" s="283"/>
      <c r="G1021" s="284"/>
      <c r="H1021" s="242"/>
    </row>
    <row r="1022" spans="2:8">
      <c r="C1022" s="223"/>
      <c r="D1022" s="279"/>
      <c r="E1022" s="279"/>
      <c r="F1022" s="34"/>
      <c r="G1022" s="280"/>
    </row>
    <row r="1023" spans="2:8">
      <c r="B1023" s="230">
        <f>B1017+1</f>
        <v>49</v>
      </c>
      <c r="C1023" s="223" t="s">
        <v>1056</v>
      </c>
      <c r="D1023" s="279" t="s">
        <v>40</v>
      </c>
      <c r="E1023" s="432">
        <f>59.19+53.19*0</f>
        <v>59.19</v>
      </c>
      <c r="F1023" s="34">
        <v>19500</v>
      </c>
      <c r="G1023" s="280">
        <f t="shared" si="6"/>
        <v>1154205</v>
      </c>
    </row>
    <row r="1024" spans="2:8">
      <c r="C1024" s="223"/>
      <c r="D1024" s="279"/>
      <c r="E1024" s="279"/>
      <c r="F1024" s="34"/>
      <c r="G1024" s="280"/>
    </row>
    <row r="1025" spans="2:8">
      <c r="C1025" s="223" t="s">
        <v>28</v>
      </c>
      <c r="D1025" s="279"/>
      <c r="E1025" s="279"/>
      <c r="F1025" s="34"/>
      <c r="G1025" s="280"/>
    </row>
    <row r="1026" spans="2:8">
      <c r="C1026" s="223"/>
      <c r="D1026" s="279"/>
      <c r="E1026" s="279"/>
      <c r="F1026" s="34"/>
      <c r="G1026" s="280"/>
    </row>
    <row r="1027" spans="2:8">
      <c r="B1027" s="230">
        <f>B1023+1</f>
        <v>50</v>
      </c>
      <c r="C1027" s="223" t="s">
        <v>206</v>
      </c>
      <c r="D1027" s="279" t="s">
        <v>15</v>
      </c>
      <c r="E1027" s="279">
        <v>428</v>
      </c>
      <c r="F1027" s="34">
        <v>65</v>
      </c>
      <c r="G1027" s="280">
        <f t="shared" ref="G1027:G1131" si="7">(E1027*F1027)</f>
        <v>27820</v>
      </c>
    </row>
    <row r="1028" spans="2:8">
      <c r="C1028" s="223"/>
      <c r="D1028" s="279"/>
      <c r="E1028" s="279"/>
      <c r="F1028" s="34"/>
      <c r="G1028" s="280"/>
    </row>
    <row r="1029" spans="2:8">
      <c r="C1029" s="278" t="s">
        <v>140</v>
      </c>
      <c r="D1029" s="279"/>
      <c r="E1029" s="279"/>
      <c r="F1029" s="34"/>
      <c r="G1029" s="280"/>
    </row>
    <row r="1030" spans="2:8">
      <c r="C1030" s="278" t="s">
        <v>26</v>
      </c>
      <c r="D1030" s="279"/>
      <c r="E1030" s="279"/>
      <c r="F1030" s="34"/>
      <c r="G1030" s="280"/>
    </row>
    <row r="1031" spans="2:8" s="285" customFormat="1">
      <c r="C1031" s="278" t="s">
        <v>1560</v>
      </c>
      <c r="D1031" s="282"/>
      <c r="E1031" s="282"/>
      <c r="F1031" s="283"/>
      <c r="G1031" s="284">
        <f>SUM(G889:G1030)</f>
        <v>3941945.82</v>
      </c>
      <c r="H1031" s="242"/>
    </row>
    <row r="1032" spans="2:8">
      <c r="C1032" s="223"/>
      <c r="D1032" s="279"/>
      <c r="E1032" s="279"/>
      <c r="F1032" s="34"/>
      <c r="G1032" s="280"/>
    </row>
    <row r="1033" spans="2:8" s="277" customFormat="1">
      <c r="C1033" s="288"/>
      <c r="D1033" s="289"/>
      <c r="E1033" s="289"/>
      <c r="F1033" s="290"/>
      <c r="G1033" s="291"/>
    </row>
    <row r="1034" spans="2:8">
      <c r="C1034" s="223"/>
      <c r="D1034" s="279"/>
      <c r="E1034" s="279"/>
      <c r="F1034" s="34"/>
      <c r="G1034" s="280"/>
    </row>
    <row r="1035" spans="2:8">
      <c r="C1035" s="518" t="s">
        <v>1458</v>
      </c>
      <c r="D1035" s="279"/>
      <c r="E1035" s="279"/>
      <c r="F1035" s="34"/>
      <c r="G1035" s="280"/>
    </row>
    <row r="1036" spans="2:8">
      <c r="C1036" s="223"/>
      <c r="D1036" s="279"/>
      <c r="E1036" s="279"/>
      <c r="F1036" s="34"/>
      <c r="G1036" s="280"/>
    </row>
    <row r="1037" spans="2:8">
      <c r="C1037" s="278" t="s">
        <v>152</v>
      </c>
      <c r="D1037" s="279"/>
      <c r="E1037" s="279"/>
      <c r="F1037" s="34"/>
      <c r="G1037" s="280"/>
    </row>
    <row r="1038" spans="2:8">
      <c r="C1038" s="278"/>
      <c r="D1038" s="279"/>
      <c r="E1038" s="279"/>
      <c r="F1038" s="34"/>
      <c r="G1038" s="280"/>
    </row>
    <row r="1039" spans="2:8">
      <c r="C1039" s="278" t="s">
        <v>42</v>
      </c>
      <c r="D1039" s="279"/>
      <c r="E1039" s="279"/>
      <c r="F1039" s="34"/>
      <c r="G1039" s="280"/>
    </row>
    <row r="1040" spans="2:8">
      <c r="C1040" s="223"/>
      <c r="D1040" s="279"/>
      <c r="E1040" s="279"/>
      <c r="F1040" s="34"/>
      <c r="G1040" s="280"/>
    </row>
    <row r="1041" spans="3:7">
      <c r="C1041" s="103" t="s">
        <v>1444</v>
      </c>
      <c r="D1041" s="91"/>
      <c r="E1041" s="279"/>
      <c r="F1041" s="34"/>
      <c r="G1041" s="280"/>
    </row>
    <row r="1042" spans="3:7">
      <c r="C1042" s="103" t="s">
        <v>1445</v>
      </c>
      <c r="D1042" s="91"/>
      <c r="E1042" s="279"/>
      <c r="F1042" s="34"/>
      <c r="G1042" s="280"/>
    </row>
    <row r="1043" spans="3:7">
      <c r="C1043" s="103"/>
      <c r="D1043" s="91"/>
      <c r="E1043" s="279"/>
      <c r="F1043" s="34"/>
      <c r="G1043" s="280"/>
    </row>
    <row r="1044" spans="3:7">
      <c r="C1044" s="57" t="s">
        <v>789</v>
      </c>
      <c r="D1044" s="58" t="s">
        <v>8</v>
      </c>
      <c r="E1044" s="279"/>
      <c r="F1044" s="34"/>
      <c r="G1044" s="280"/>
    </row>
    <row r="1045" spans="3:7">
      <c r="C1045" s="103"/>
      <c r="D1045" s="91"/>
      <c r="E1045" s="279"/>
      <c r="F1045" s="34"/>
      <c r="G1045" s="280"/>
    </row>
    <row r="1046" spans="3:7">
      <c r="C1046" s="103" t="s">
        <v>1057</v>
      </c>
      <c r="D1046" s="58" t="s">
        <v>8</v>
      </c>
      <c r="E1046" s="279"/>
      <c r="F1046" s="34"/>
      <c r="G1046" s="280"/>
    </row>
    <row r="1047" spans="3:7">
      <c r="C1047" s="103"/>
      <c r="D1047" s="91"/>
      <c r="E1047" s="279"/>
      <c r="F1047" s="34"/>
      <c r="G1047" s="280"/>
    </row>
    <row r="1048" spans="3:7">
      <c r="C1048" s="103" t="s">
        <v>1058</v>
      </c>
      <c r="D1048" s="58" t="s">
        <v>11</v>
      </c>
      <c r="E1048" s="279"/>
      <c r="F1048" s="34"/>
      <c r="G1048" s="280"/>
    </row>
    <row r="1049" spans="3:7">
      <c r="C1049" s="103"/>
      <c r="D1049" s="91"/>
      <c r="E1049" s="279"/>
      <c r="F1049" s="34"/>
      <c r="G1049" s="280"/>
    </row>
    <row r="1050" spans="3:7">
      <c r="C1050" s="103" t="s">
        <v>1059</v>
      </c>
      <c r="D1050" s="91"/>
      <c r="E1050" s="279"/>
      <c r="F1050" s="34"/>
      <c r="G1050" s="280"/>
    </row>
    <row r="1051" spans="3:7">
      <c r="C1051" s="103" t="s">
        <v>1060</v>
      </c>
      <c r="D1051" s="91"/>
      <c r="E1051" s="279"/>
      <c r="F1051" s="34"/>
      <c r="G1051" s="280"/>
    </row>
    <row r="1052" spans="3:7">
      <c r="C1052" s="103"/>
      <c r="D1052" s="91"/>
      <c r="E1052" s="279"/>
      <c r="F1052" s="34"/>
      <c r="G1052" s="280"/>
    </row>
    <row r="1053" spans="3:7">
      <c r="C1053" s="103" t="s">
        <v>1061</v>
      </c>
      <c r="D1053" s="58" t="s">
        <v>11</v>
      </c>
      <c r="E1053" s="279"/>
      <c r="F1053" s="34"/>
      <c r="G1053" s="280"/>
    </row>
    <row r="1054" spans="3:7">
      <c r="C1054" s="103"/>
      <c r="D1054" s="91"/>
      <c r="E1054" s="279"/>
      <c r="F1054" s="34"/>
      <c r="G1054" s="280"/>
    </row>
    <row r="1055" spans="3:7">
      <c r="C1055" s="103" t="s">
        <v>1446</v>
      </c>
      <c r="D1055" s="91"/>
      <c r="E1055" s="279"/>
      <c r="F1055" s="34"/>
      <c r="G1055" s="280"/>
    </row>
    <row r="1056" spans="3:7">
      <c r="C1056" s="103" t="s">
        <v>1449</v>
      </c>
      <c r="D1056" s="91"/>
      <c r="E1056" s="279"/>
      <c r="F1056" s="34"/>
      <c r="G1056" s="280"/>
    </row>
    <row r="1057" spans="3:7">
      <c r="C1057" s="103"/>
      <c r="D1057" s="91"/>
      <c r="E1057" s="279"/>
      <c r="F1057" s="34"/>
      <c r="G1057" s="280"/>
    </row>
    <row r="1058" spans="3:7">
      <c r="C1058" s="103" t="s">
        <v>1062</v>
      </c>
      <c r="D1058" s="58" t="s">
        <v>11</v>
      </c>
      <c r="E1058" s="279"/>
      <c r="F1058" s="34"/>
      <c r="G1058" s="280"/>
    </row>
    <row r="1059" spans="3:7">
      <c r="C1059" s="103"/>
      <c r="D1059" s="91"/>
      <c r="E1059" s="279"/>
      <c r="F1059" s="34"/>
      <c r="G1059" s="280"/>
    </row>
    <row r="1060" spans="3:7">
      <c r="C1060" s="103" t="s">
        <v>1447</v>
      </c>
      <c r="D1060" s="91"/>
      <c r="E1060" s="279"/>
      <c r="F1060" s="34"/>
      <c r="G1060" s="280"/>
    </row>
    <row r="1061" spans="3:7">
      <c r="C1061" s="103" t="s">
        <v>1448</v>
      </c>
      <c r="D1061" s="91"/>
      <c r="E1061" s="279"/>
      <c r="F1061" s="34"/>
      <c r="G1061" s="280"/>
    </row>
    <row r="1062" spans="3:7">
      <c r="C1062" s="103"/>
      <c r="D1062" s="91"/>
      <c r="E1062" s="279"/>
      <c r="F1062" s="34"/>
      <c r="G1062" s="280"/>
    </row>
    <row r="1063" spans="3:7">
      <c r="C1063" s="103" t="s">
        <v>1063</v>
      </c>
      <c r="D1063" s="58" t="s">
        <v>11</v>
      </c>
      <c r="E1063" s="279"/>
      <c r="F1063" s="34"/>
      <c r="G1063" s="280"/>
    </row>
    <row r="1064" spans="3:7">
      <c r="C1064" s="103"/>
      <c r="D1064" s="91"/>
      <c r="E1064" s="279"/>
      <c r="F1064" s="34"/>
      <c r="G1064" s="280"/>
    </row>
    <row r="1065" spans="3:7">
      <c r="C1065" s="103" t="s">
        <v>1451</v>
      </c>
      <c r="D1065" s="91"/>
      <c r="E1065" s="279"/>
      <c r="F1065" s="34"/>
      <c r="G1065" s="280"/>
    </row>
    <row r="1066" spans="3:7">
      <c r="C1066" s="103" t="s">
        <v>1452</v>
      </c>
      <c r="D1066" s="91"/>
      <c r="E1066" s="279"/>
      <c r="F1066" s="34"/>
      <c r="G1066" s="280"/>
    </row>
    <row r="1067" spans="3:7">
      <c r="C1067" s="103"/>
      <c r="D1067" s="91"/>
      <c r="E1067" s="279"/>
      <c r="F1067" s="34"/>
      <c r="G1067" s="280"/>
    </row>
    <row r="1068" spans="3:7">
      <c r="C1068" s="103" t="s">
        <v>1064</v>
      </c>
      <c r="D1068" s="58" t="s">
        <v>11</v>
      </c>
      <c r="E1068" s="279"/>
      <c r="F1068" s="34"/>
      <c r="G1068" s="280"/>
    </row>
    <row r="1069" spans="3:7">
      <c r="C1069" s="103"/>
      <c r="D1069" s="91"/>
      <c r="E1069" s="279"/>
      <c r="F1069" s="34"/>
      <c r="G1069" s="280"/>
    </row>
    <row r="1070" spans="3:7">
      <c r="C1070" s="103" t="s">
        <v>1450</v>
      </c>
      <c r="D1070" s="91"/>
      <c r="E1070" s="279"/>
      <c r="F1070" s="34"/>
      <c r="G1070" s="280"/>
    </row>
    <row r="1071" spans="3:7">
      <c r="C1071" s="103"/>
      <c r="D1071" s="91"/>
      <c r="E1071" s="279"/>
      <c r="F1071" s="34"/>
      <c r="G1071" s="280"/>
    </row>
    <row r="1072" spans="3:7">
      <c r="C1072" s="103" t="s">
        <v>1065</v>
      </c>
      <c r="D1072" s="58" t="s">
        <v>11</v>
      </c>
      <c r="E1072" s="279"/>
      <c r="F1072" s="34"/>
      <c r="G1072" s="280"/>
    </row>
    <row r="1073" spans="2:8">
      <c r="C1073" s="103"/>
      <c r="D1073" s="91"/>
      <c r="E1073" s="279"/>
      <c r="F1073" s="34"/>
      <c r="G1073" s="280"/>
    </row>
    <row r="1074" spans="2:8">
      <c r="C1074" s="103" t="s">
        <v>1453</v>
      </c>
      <c r="D1074" s="91"/>
      <c r="E1074" s="279"/>
      <c r="F1074" s="34"/>
      <c r="G1074" s="280"/>
    </row>
    <row r="1075" spans="2:8">
      <c r="C1075" s="103" t="s">
        <v>1454</v>
      </c>
      <c r="D1075" s="91"/>
      <c r="E1075" s="279"/>
      <c r="F1075" s="34"/>
      <c r="G1075" s="280"/>
    </row>
    <row r="1076" spans="2:8">
      <c r="C1076" s="223"/>
      <c r="D1076" s="279"/>
      <c r="E1076" s="279"/>
      <c r="F1076" s="34"/>
      <c r="G1076" s="280"/>
    </row>
    <row r="1077" spans="2:8">
      <c r="C1077" s="223" t="s">
        <v>208</v>
      </c>
      <c r="D1077" s="279"/>
      <c r="E1077" s="279"/>
      <c r="F1077" s="34"/>
      <c r="G1077" s="280"/>
    </row>
    <row r="1078" spans="2:8">
      <c r="C1078" s="223"/>
      <c r="D1078" s="279"/>
      <c r="E1078" s="279"/>
      <c r="F1078" s="34"/>
      <c r="G1078" s="280"/>
    </row>
    <row r="1079" spans="2:8" s="285" customFormat="1" ht="46.8">
      <c r="C1079" s="224" t="s">
        <v>209</v>
      </c>
      <c r="D1079" s="282" t="s">
        <v>11</v>
      </c>
      <c r="E1079" s="282"/>
      <c r="F1079" s="283"/>
      <c r="G1079" s="284"/>
      <c r="H1079" s="242"/>
    </row>
    <row r="1080" spans="2:8">
      <c r="C1080" s="223"/>
      <c r="D1080" s="279"/>
      <c r="E1080" s="279"/>
      <c r="F1080" s="34"/>
      <c r="G1080" s="280"/>
    </row>
    <row r="1081" spans="2:8">
      <c r="B1081" s="230">
        <v>1</v>
      </c>
      <c r="C1081" s="223" t="s">
        <v>210</v>
      </c>
      <c r="D1081" s="279" t="s">
        <v>15</v>
      </c>
      <c r="E1081" s="279">
        <v>113</v>
      </c>
      <c r="F1081" s="34">
        <v>385</v>
      </c>
      <c r="G1081" s="280">
        <f t="shared" si="7"/>
        <v>43505</v>
      </c>
    </row>
    <row r="1082" spans="2:8">
      <c r="C1082" s="223"/>
      <c r="D1082" s="279"/>
      <c r="E1082" s="279"/>
      <c r="F1082" s="34"/>
      <c r="G1082" s="280"/>
    </row>
    <row r="1083" spans="2:8">
      <c r="B1083" s="230">
        <f>B1081+1</f>
        <v>2</v>
      </c>
      <c r="C1083" s="353" t="s">
        <v>211</v>
      </c>
      <c r="D1083" s="279" t="s">
        <v>15</v>
      </c>
      <c r="E1083" s="279">
        <v>7</v>
      </c>
      <c r="F1083" s="34">
        <v>430</v>
      </c>
      <c r="G1083" s="280">
        <f t="shared" si="7"/>
        <v>3010</v>
      </c>
    </row>
    <row r="1084" spans="2:8">
      <c r="C1084" s="223"/>
      <c r="D1084" s="279"/>
      <c r="E1084" s="279"/>
      <c r="F1084" s="34"/>
      <c r="G1084" s="280"/>
    </row>
    <row r="1085" spans="2:8" s="285" customFormat="1">
      <c r="C1085" s="224" t="s">
        <v>30</v>
      </c>
      <c r="D1085" s="282" t="s">
        <v>11</v>
      </c>
      <c r="E1085" s="282"/>
      <c r="F1085" s="283"/>
      <c r="G1085" s="284"/>
      <c r="H1085" s="242"/>
    </row>
    <row r="1086" spans="2:8">
      <c r="C1086" s="223"/>
      <c r="D1086" s="279"/>
      <c r="E1086" s="279"/>
      <c r="F1086" s="34"/>
      <c r="G1086" s="280"/>
    </row>
    <row r="1087" spans="2:8">
      <c r="B1087" s="230">
        <f>B1083+1</f>
        <v>3</v>
      </c>
      <c r="C1087" s="223" t="s">
        <v>44</v>
      </c>
      <c r="D1087" s="279" t="s">
        <v>32</v>
      </c>
      <c r="E1087" s="279">
        <v>81</v>
      </c>
      <c r="F1087" s="34">
        <f>14*0+8</f>
        <v>8</v>
      </c>
      <c r="G1087" s="280">
        <f t="shared" si="7"/>
        <v>648</v>
      </c>
    </row>
    <row r="1088" spans="2:8">
      <c r="C1088" s="223"/>
      <c r="D1088" s="279"/>
      <c r="E1088" s="279"/>
      <c r="F1088" s="34"/>
      <c r="G1088" s="280"/>
    </row>
    <row r="1089" spans="2:8">
      <c r="B1089" s="230">
        <f>B1087+1</f>
        <v>4</v>
      </c>
      <c r="C1089" s="223" t="s">
        <v>31</v>
      </c>
      <c r="D1089" s="279" t="s">
        <v>32</v>
      </c>
      <c r="E1089" s="279">
        <v>662</v>
      </c>
      <c r="F1089" s="34">
        <f>15*0+8</f>
        <v>8</v>
      </c>
      <c r="G1089" s="280">
        <f t="shared" si="7"/>
        <v>5296</v>
      </c>
    </row>
    <row r="1090" spans="2:8">
      <c r="C1090" s="223"/>
      <c r="D1090" s="279"/>
      <c r="E1090" s="279"/>
      <c r="F1090" s="34"/>
      <c r="G1090" s="280"/>
    </row>
    <row r="1091" spans="2:8">
      <c r="B1091" s="230">
        <f t="shared" ref="B1091:B1093" si="8">B1089+1</f>
        <v>5</v>
      </c>
      <c r="C1091" s="223" t="s">
        <v>212</v>
      </c>
      <c r="D1091" s="279"/>
      <c r="E1091" s="279"/>
      <c r="F1091" s="34"/>
      <c r="G1091" s="280"/>
    </row>
    <row r="1092" spans="2:8">
      <c r="C1092" s="223"/>
      <c r="D1092" s="279"/>
      <c r="E1092" s="279"/>
      <c r="F1092" s="34"/>
      <c r="G1092" s="280"/>
    </row>
    <row r="1093" spans="2:8" ht="46.8">
      <c r="B1093" s="230">
        <f t="shared" si="8"/>
        <v>6</v>
      </c>
      <c r="C1093" s="223" t="s">
        <v>213</v>
      </c>
      <c r="D1093" s="279" t="s">
        <v>22</v>
      </c>
      <c r="E1093" s="279">
        <v>192</v>
      </c>
      <c r="F1093" s="34">
        <v>65</v>
      </c>
      <c r="G1093" s="280">
        <f t="shared" si="7"/>
        <v>12480</v>
      </c>
    </row>
    <row r="1094" spans="2:8">
      <c r="C1094" s="223"/>
      <c r="D1094" s="279"/>
      <c r="E1094" s="279"/>
      <c r="F1094" s="34"/>
      <c r="G1094" s="280"/>
    </row>
    <row r="1095" spans="2:8">
      <c r="C1095" s="224" t="s">
        <v>224</v>
      </c>
      <c r="D1095" s="279"/>
      <c r="E1095" s="279"/>
      <c r="F1095" s="34"/>
      <c r="G1095" s="280"/>
    </row>
    <row r="1096" spans="2:8">
      <c r="C1096" s="224"/>
      <c r="D1096" s="279"/>
      <c r="E1096" s="279"/>
      <c r="F1096" s="34"/>
      <c r="G1096" s="280"/>
    </row>
    <row r="1097" spans="2:8" ht="46.8">
      <c r="C1097" s="223" t="s">
        <v>1455</v>
      </c>
      <c r="D1097" s="279"/>
      <c r="E1097" s="279"/>
      <c r="F1097" s="34"/>
      <c r="G1097" s="280"/>
    </row>
    <row r="1098" spans="2:8">
      <c r="C1098" s="223"/>
      <c r="D1098" s="279"/>
      <c r="E1098" s="279"/>
      <c r="F1098" s="34"/>
      <c r="G1098" s="280"/>
    </row>
    <row r="1099" spans="2:8">
      <c r="B1099" s="230">
        <f>B1093+1</f>
        <v>7</v>
      </c>
      <c r="C1099" s="223" t="s">
        <v>215</v>
      </c>
      <c r="D1099" s="279" t="s">
        <v>15</v>
      </c>
      <c r="E1099" s="279">
        <v>35</v>
      </c>
      <c r="F1099" s="34">
        <f>220*0+315</f>
        <v>315</v>
      </c>
      <c r="G1099" s="280">
        <f t="shared" si="7"/>
        <v>11025</v>
      </c>
    </row>
    <row r="1100" spans="2:8">
      <c r="C1100" s="223"/>
      <c r="D1100" s="279"/>
      <c r="E1100" s="279"/>
      <c r="F1100" s="34"/>
      <c r="G1100" s="280"/>
    </row>
    <row r="1101" spans="2:8" s="285" customFormat="1">
      <c r="C1101" s="224" t="s">
        <v>43</v>
      </c>
      <c r="D1101" s="282" t="s">
        <v>5</v>
      </c>
      <c r="E1101" s="282"/>
      <c r="F1101" s="283"/>
      <c r="G1101" s="284"/>
      <c r="H1101" s="242"/>
    </row>
    <row r="1102" spans="2:8">
      <c r="C1102" s="223"/>
      <c r="D1102" s="279"/>
      <c r="E1102" s="279"/>
      <c r="F1102" s="34"/>
      <c r="G1102" s="280"/>
    </row>
    <row r="1103" spans="2:8" s="285" customFormat="1" ht="46.8">
      <c r="C1103" s="224" t="s">
        <v>1456</v>
      </c>
      <c r="D1103" s="282" t="s">
        <v>11</v>
      </c>
      <c r="E1103" s="282"/>
      <c r="F1103" s="283"/>
      <c r="G1103" s="284"/>
      <c r="H1103" s="242"/>
    </row>
    <row r="1104" spans="2:8">
      <c r="C1104" s="223"/>
      <c r="D1104" s="279"/>
      <c r="E1104" s="279"/>
      <c r="F1104" s="34"/>
      <c r="G1104" s="280"/>
    </row>
    <row r="1105" spans="2:8">
      <c r="B1105" s="230">
        <f>B1099+1</f>
        <v>8</v>
      </c>
      <c r="C1105" s="223" t="s">
        <v>216</v>
      </c>
      <c r="D1105" s="279" t="s">
        <v>15</v>
      </c>
      <c r="E1105" s="279">
        <v>57</v>
      </c>
      <c r="F1105" s="34">
        <v>250</v>
      </c>
      <c r="G1105" s="280">
        <f t="shared" si="7"/>
        <v>14250</v>
      </c>
    </row>
    <row r="1106" spans="2:8">
      <c r="C1106" s="223"/>
      <c r="D1106" s="279"/>
      <c r="E1106" s="279"/>
      <c r="F1106" s="34"/>
      <c r="G1106" s="280"/>
    </row>
    <row r="1107" spans="2:8">
      <c r="B1107" s="230">
        <f>B1105+1</f>
        <v>9</v>
      </c>
      <c r="C1107" s="223" t="s">
        <v>217</v>
      </c>
      <c r="D1107" s="279" t="s">
        <v>15</v>
      </c>
      <c r="E1107" s="279">
        <v>191</v>
      </c>
      <c r="F1107" s="34">
        <v>260</v>
      </c>
      <c r="G1107" s="280">
        <f t="shared" si="7"/>
        <v>49660</v>
      </c>
    </row>
    <row r="1108" spans="2:8">
      <c r="C1108" s="223"/>
      <c r="D1108" s="279"/>
      <c r="E1108" s="279"/>
      <c r="F1108" s="34"/>
      <c r="G1108" s="280"/>
    </row>
    <row r="1109" spans="2:8">
      <c r="B1109" s="230">
        <f t="shared" ref="B1109:B1113" si="9">B1107+1</f>
        <v>10</v>
      </c>
      <c r="C1109" s="223" t="s">
        <v>210</v>
      </c>
      <c r="D1109" s="279" t="s">
        <v>15</v>
      </c>
      <c r="E1109" s="279">
        <v>1968</v>
      </c>
      <c r="F1109" s="34">
        <f>385*0+456.62</f>
        <v>456.62</v>
      </c>
      <c r="G1109" s="280">
        <f t="shared" si="7"/>
        <v>898628.16</v>
      </c>
    </row>
    <row r="1110" spans="2:8">
      <c r="C1110" s="223"/>
      <c r="D1110" s="279"/>
      <c r="E1110" s="279"/>
      <c r="F1110" s="34"/>
      <c r="G1110" s="280"/>
    </row>
    <row r="1111" spans="2:8">
      <c r="B1111" s="230">
        <f t="shared" si="9"/>
        <v>11</v>
      </c>
      <c r="C1111" s="223" t="s">
        <v>218</v>
      </c>
      <c r="D1111" s="279" t="s">
        <v>15</v>
      </c>
      <c r="E1111" s="279">
        <v>91</v>
      </c>
      <c r="F1111" s="34">
        <f>F1109</f>
        <v>456.62</v>
      </c>
      <c r="G1111" s="280">
        <f t="shared" si="7"/>
        <v>41552.42</v>
      </c>
    </row>
    <row r="1112" spans="2:8">
      <c r="C1112" s="223"/>
      <c r="D1112" s="279"/>
      <c r="E1112" s="279"/>
      <c r="F1112" s="34"/>
      <c r="G1112" s="280"/>
    </row>
    <row r="1113" spans="2:8">
      <c r="B1113" s="230">
        <f t="shared" si="9"/>
        <v>12</v>
      </c>
      <c r="C1113" s="353" t="s">
        <v>211</v>
      </c>
      <c r="D1113" s="279" t="s">
        <v>15</v>
      </c>
      <c r="E1113" s="279">
        <v>48</v>
      </c>
      <c r="F1113" s="34">
        <v>420</v>
      </c>
      <c r="G1113" s="280">
        <f t="shared" si="7"/>
        <v>20160</v>
      </c>
    </row>
    <row r="1114" spans="2:8">
      <c r="C1114" s="223"/>
      <c r="D1114" s="279"/>
      <c r="E1114" s="279"/>
      <c r="F1114" s="34"/>
      <c r="G1114" s="280"/>
    </row>
    <row r="1115" spans="2:8" s="285" customFormat="1">
      <c r="C1115" s="224" t="s">
        <v>29</v>
      </c>
      <c r="D1115" s="282" t="s">
        <v>5</v>
      </c>
      <c r="E1115" s="282"/>
      <c r="F1115" s="283"/>
      <c r="G1115" s="284"/>
      <c r="H1115" s="242"/>
    </row>
    <row r="1116" spans="2:8" s="285" customFormat="1">
      <c r="C1116" s="224"/>
      <c r="D1116" s="282"/>
      <c r="E1116" s="282"/>
      <c r="F1116" s="283"/>
      <c r="G1116" s="284"/>
      <c r="H1116" s="242"/>
    </row>
    <row r="1117" spans="2:8" s="285" customFormat="1">
      <c r="C1117" s="224" t="s">
        <v>30</v>
      </c>
      <c r="D1117" s="282" t="s">
        <v>11</v>
      </c>
      <c r="E1117" s="282"/>
      <c r="F1117" s="283"/>
      <c r="G1117" s="284"/>
      <c r="H1117" s="242"/>
    </row>
    <row r="1118" spans="2:8">
      <c r="C1118" s="223"/>
      <c r="D1118" s="279"/>
      <c r="E1118" s="279"/>
      <c r="F1118" s="34"/>
      <c r="G1118" s="280"/>
    </row>
    <row r="1119" spans="2:8">
      <c r="B1119" s="230">
        <f>B1113+1</f>
        <v>13</v>
      </c>
      <c r="C1119" s="223" t="s">
        <v>44</v>
      </c>
      <c r="D1119" s="279" t="s">
        <v>32</v>
      </c>
      <c r="E1119" s="279">
        <v>678</v>
      </c>
      <c r="F1119" s="34">
        <f>12*0+8</f>
        <v>8</v>
      </c>
      <c r="G1119" s="280">
        <f t="shared" si="7"/>
        <v>5424</v>
      </c>
    </row>
    <row r="1120" spans="2:8">
      <c r="C1120" s="223"/>
      <c r="D1120" s="279"/>
      <c r="E1120" s="279"/>
      <c r="F1120" s="34"/>
      <c r="G1120" s="280"/>
    </row>
    <row r="1121" spans="2:8">
      <c r="B1121" s="230">
        <f>B1119+1</f>
        <v>14</v>
      </c>
      <c r="C1121" s="223" t="s">
        <v>31</v>
      </c>
      <c r="D1121" s="279" t="s">
        <v>32</v>
      </c>
      <c r="E1121" s="279">
        <v>5438</v>
      </c>
      <c r="F1121" s="34">
        <f>15*0+8</f>
        <v>8</v>
      </c>
      <c r="G1121" s="280">
        <f t="shared" si="7"/>
        <v>43504</v>
      </c>
    </row>
    <row r="1122" spans="2:8">
      <c r="C1122" s="223"/>
      <c r="D1122" s="279"/>
      <c r="E1122" s="279"/>
      <c r="F1122" s="34"/>
      <c r="G1122" s="280"/>
    </row>
    <row r="1123" spans="2:8" s="285" customFormat="1">
      <c r="C1123" s="224" t="s">
        <v>219</v>
      </c>
      <c r="D1123" s="282" t="s">
        <v>11</v>
      </c>
      <c r="E1123" s="282"/>
      <c r="F1123" s="283"/>
      <c r="G1123" s="284"/>
      <c r="H1123" s="242"/>
    </row>
    <row r="1124" spans="2:8">
      <c r="C1124" s="223"/>
      <c r="D1124" s="279"/>
      <c r="E1124" s="279"/>
      <c r="F1124" s="34"/>
      <c r="G1124" s="280"/>
    </row>
    <row r="1125" spans="2:8">
      <c r="B1125" s="230">
        <f>B1121+1</f>
        <v>15</v>
      </c>
      <c r="C1125" s="223" t="s">
        <v>220</v>
      </c>
      <c r="D1125" s="279" t="s">
        <v>32</v>
      </c>
      <c r="E1125" s="279">
        <v>320</v>
      </c>
      <c r="F1125" s="34">
        <v>75</v>
      </c>
      <c r="G1125" s="280">
        <f t="shared" si="7"/>
        <v>24000</v>
      </c>
    </row>
    <row r="1126" spans="2:8">
      <c r="C1126" s="223"/>
      <c r="D1126" s="279"/>
      <c r="E1126" s="279"/>
      <c r="F1126" s="34"/>
      <c r="G1126" s="280"/>
    </row>
    <row r="1127" spans="2:8">
      <c r="B1127" s="230">
        <f>B1125+1</f>
        <v>16</v>
      </c>
      <c r="C1127" s="223" t="s">
        <v>221</v>
      </c>
      <c r="D1127" s="279" t="s">
        <v>32</v>
      </c>
      <c r="E1127" s="279">
        <v>38</v>
      </c>
      <c r="F1127" s="34">
        <v>75</v>
      </c>
      <c r="G1127" s="280">
        <f t="shared" si="7"/>
        <v>2850</v>
      </c>
    </row>
    <row r="1128" spans="2:8">
      <c r="C1128" s="223"/>
      <c r="D1128" s="279"/>
      <c r="E1128" s="279"/>
      <c r="F1128" s="34"/>
      <c r="G1128" s="280"/>
    </row>
    <row r="1129" spans="2:8" s="285" customFormat="1">
      <c r="C1129" s="224" t="s">
        <v>222</v>
      </c>
      <c r="D1129" s="282" t="s">
        <v>11</v>
      </c>
      <c r="E1129" s="282"/>
      <c r="F1129" s="283"/>
      <c r="G1129" s="284"/>
      <c r="H1129" s="242"/>
    </row>
    <row r="1130" spans="2:8">
      <c r="C1130" s="223"/>
      <c r="D1130" s="279"/>
      <c r="E1130" s="279"/>
      <c r="F1130" s="34"/>
      <c r="G1130" s="280"/>
    </row>
    <row r="1131" spans="2:8">
      <c r="B1131" s="230">
        <f>B1127+1</f>
        <v>17</v>
      </c>
      <c r="C1131" s="223" t="s">
        <v>223</v>
      </c>
      <c r="D1131" s="279" t="s">
        <v>32</v>
      </c>
      <c r="E1131" s="279">
        <v>107</v>
      </c>
      <c r="F1131" s="34">
        <v>80</v>
      </c>
      <c r="G1131" s="280">
        <f t="shared" si="7"/>
        <v>8560</v>
      </c>
    </row>
    <row r="1132" spans="2:8">
      <c r="C1132" s="223"/>
      <c r="D1132" s="279"/>
      <c r="E1132" s="279"/>
      <c r="F1132" s="34"/>
      <c r="G1132" s="280"/>
    </row>
    <row r="1133" spans="2:8" s="285" customFormat="1">
      <c r="C1133" s="224" t="s">
        <v>212</v>
      </c>
      <c r="D1133" s="282" t="s">
        <v>11</v>
      </c>
      <c r="E1133" s="282"/>
      <c r="F1133" s="283"/>
      <c r="G1133" s="284"/>
      <c r="H1133" s="242"/>
    </row>
    <row r="1134" spans="2:8">
      <c r="C1134" s="223"/>
      <c r="D1134" s="279"/>
      <c r="E1134" s="279"/>
      <c r="F1134" s="34"/>
      <c r="G1134" s="280"/>
    </row>
    <row r="1135" spans="2:8" ht="46.8">
      <c r="B1135" s="230">
        <f>B1131+1</f>
        <v>18</v>
      </c>
      <c r="C1135" s="223" t="s">
        <v>213</v>
      </c>
      <c r="D1135" s="279" t="s">
        <v>22</v>
      </c>
      <c r="E1135" s="279">
        <v>1624</v>
      </c>
      <c r="F1135" s="34">
        <v>65</v>
      </c>
      <c r="G1135" s="280">
        <f t="shared" ref="G1135:G1204" si="10">(E1135*F1135)</f>
        <v>105560</v>
      </c>
    </row>
    <row r="1136" spans="2:8">
      <c r="C1136" s="223"/>
      <c r="D1136" s="279"/>
      <c r="E1136" s="279"/>
      <c r="F1136" s="34"/>
      <c r="G1136" s="280"/>
    </row>
    <row r="1137" spans="2:7">
      <c r="C1137" s="224" t="s">
        <v>224</v>
      </c>
      <c r="D1137" s="279"/>
      <c r="E1137" s="279"/>
      <c r="F1137" s="34"/>
      <c r="G1137" s="280"/>
    </row>
    <row r="1138" spans="2:7">
      <c r="C1138" s="224"/>
      <c r="D1138" s="279"/>
      <c r="E1138" s="279"/>
      <c r="F1138" s="34"/>
      <c r="G1138" s="280"/>
    </row>
    <row r="1139" spans="2:7">
      <c r="C1139" s="224" t="s">
        <v>225</v>
      </c>
      <c r="D1139" s="279"/>
      <c r="E1139" s="279"/>
      <c r="F1139" s="34"/>
      <c r="G1139" s="280"/>
    </row>
    <row r="1140" spans="2:7">
      <c r="C1140" s="223"/>
      <c r="D1140" s="279"/>
      <c r="E1140" s="279"/>
      <c r="F1140" s="34"/>
      <c r="G1140" s="280"/>
    </row>
    <row r="1141" spans="2:7" ht="46.8">
      <c r="C1141" s="223" t="s">
        <v>1455</v>
      </c>
      <c r="D1141" s="279"/>
      <c r="E1141" s="279"/>
      <c r="F1141" s="34"/>
      <c r="G1141" s="280"/>
    </row>
    <row r="1142" spans="2:7">
      <c r="C1142" s="223"/>
      <c r="D1142" s="279"/>
      <c r="E1142" s="279"/>
      <c r="F1142" s="34"/>
      <c r="G1142" s="280"/>
    </row>
    <row r="1143" spans="2:7">
      <c r="B1143" s="230">
        <f>B1135+1</f>
        <v>19</v>
      </c>
      <c r="C1143" s="223" t="s">
        <v>215</v>
      </c>
      <c r="D1143" s="279" t="s">
        <v>15</v>
      </c>
      <c r="E1143" s="279">
        <v>1104</v>
      </c>
      <c r="F1143" s="34">
        <f>220*0+315</f>
        <v>315</v>
      </c>
      <c r="G1143" s="280">
        <f t="shared" si="10"/>
        <v>347760</v>
      </c>
    </row>
    <row r="1144" spans="2:7">
      <c r="C1144" s="223"/>
      <c r="D1144" s="279"/>
      <c r="E1144" s="279"/>
      <c r="F1144" s="34"/>
      <c r="G1144" s="280"/>
    </row>
    <row r="1145" spans="2:7" ht="46.8">
      <c r="B1145" s="230">
        <f>B1143+1</f>
        <v>20</v>
      </c>
      <c r="C1145" s="223" t="s">
        <v>226</v>
      </c>
      <c r="D1145" s="279" t="s">
        <v>32</v>
      </c>
      <c r="E1145" s="279">
        <v>107</v>
      </c>
      <c r="F1145" s="34">
        <v>160</v>
      </c>
      <c r="G1145" s="280">
        <f t="shared" si="10"/>
        <v>17120</v>
      </c>
    </row>
    <row r="1146" spans="2:7">
      <c r="C1146" s="223"/>
      <c r="D1146" s="279"/>
      <c r="E1146" s="279"/>
      <c r="F1146" s="34"/>
      <c r="G1146" s="280"/>
    </row>
    <row r="1147" spans="2:7" ht="93.6">
      <c r="B1147" s="230">
        <f t="shared" ref="B1147" si="11">B1145+1</f>
        <v>21</v>
      </c>
      <c r="C1147" s="223" t="s">
        <v>227</v>
      </c>
      <c r="D1147" s="279" t="s">
        <v>32</v>
      </c>
      <c r="E1147" s="279">
        <v>91</v>
      </c>
      <c r="F1147" s="34">
        <v>160</v>
      </c>
      <c r="G1147" s="280">
        <f t="shared" si="10"/>
        <v>14560</v>
      </c>
    </row>
    <row r="1148" spans="2:7">
      <c r="C1148" s="223"/>
      <c r="D1148" s="279"/>
      <c r="E1148" s="279"/>
      <c r="F1148" s="34"/>
      <c r="G1148" s="280"/>
    </row>
    <row r="1149" spans="2:7">
      <c r="C1149" s="223" t="s">
        <v>45</v>
      </c>
      <c r="D1149" s="279"/>
      <c r="E1149" s="279"/>
      <c r="F1149" s="34"/>
      <c r="G1149" s="280"/>
    </row>
    <row r="1150" spans="2:7">
      <c r="C1150" s="223"/>
      <c r="D1150" s="279"/>
      <c r="E1150" s="279"/>
      <c r="F1150" s="34"/>
      <c r="G1150" s="280"/>
    </row>
    <row r="1151" spans="2:7" ht="46.8">
      <c r="C1151" s="223" t="s">
        <v>228</v>
      </c>
      <c r="D1151" s="279"/>
      <c r="E1151" s="279"/>
      <c r="F1151" s="34"/>
      <c r="G1151" s="280"/>
    </row>
    <row r="1152" spans="2:7">
      <c r="C1152" s="223"/>
      <c r="D1152" s="279"/>
      <c r="E1152" s="279"/>
      <c r="F1152" s="34"/>
      <c r="G1152" s="280"/>
    </row>
    <row r="1153" spans="2:8">
      <c r="B1153" s="230">
        <f>B1147+1</f>
        <v>22</v>
      </c>
      <c r="C1153" s="223" t="s">
        <v>229</v>
      </c>
      <c r="D1153" s="279" t="s">
        <v>32</v>
      </c>
      <c r="E1153" s="279">
        <v>99</v>
      </c>
      <c r="F1153" s="34">
        <v>120</v>
      </c>
      <c r="G1153" s="280">
        <f t="shared" si="10"/>
        <v>11880</v>
      </c>
    </row>
    <row r="1154" spans="2:8">
      <c r="C1154" s="223"/>
      <c r="D1154" s="279"/>
      <c r="E1154" s="279"/>
      <c r="F1154" s="34"/>
      <c r="G1154" s="280"/>
    </row>
    <row r="1155" spans="2:8">
      <c r="C1155" s="223" t="s">
        <v>33</v>
      </c>
      <c r="D1155" s="279"/>
      <c r="E1155" s="279"/>
      <c r="F1155" s="34"/>
      <c r="G1155" s="280"/>
    </row>
    <row r="1156" spans="2:8">
      <c r="C1156" s="223"/>
      <c r="D1156" s="279"/>
      <c r="E1156" s="279"/>
      <c r="F1156" s="34"/>
      <c r="G1156" s="280"/>
    </row>
    <row r="1157" spans="2:8">
      <c r="C1157" s="353" t="s">
        <v>230</v>
      </c>
      <c r="D1157" s="279"/>
      <c r="E1157" s="279"/>
      <c r="F1157" s="34"/>
      <c r="G1157" s="280"/>
    </row>
    <row r="1158" spans="2:8">
      <c r="C1158" s="223"/>
      <c r="D1158" s="279"/>
      <c r="E1158" s="279"/>
      <c r="F1158" s="34"/>
      <c r="G1158" s="280"/>
    </row>
    <row r="1159" spans="2:8">
      <c r="B1159" s="230">
        <f>B1153+1</f>
        <v>23</v>
      </c>
      <c r="C1159" s="223" t="s">
        <v>231</v>
      </c>
      <c r="D1159" s="279" t="s">
        <v>32</v>
      </c>
      <c r="E1159" s="279">
        <v>101</v>
      </c>
      <c r="F1159" s="34">
        <v>250</v>
      </c>
      <c r="G1159" s="280">
        <f t="shared" si="10"/>
        <v>25250</v>
      </c>
    </row>
    <row r="1160" spans="2:8">
      <c r="C1160" s="223"/>
      <c r="D1160" s="279"/>
      <c r="E1160" s="279"/>
      <c r="F1160" s="34"/>
      <c r="G1160" s="280"/>
    </row>
    <row r="1161" spans="2:8">
      <c r="C1161" s="278" t="s">
        <v>152</v>
      </c>
      <c r="D1161" s="279"/>
      <c r="E1161" s="279"/>
      <c r="F1161" s="34"/>
      <c r="G1161" s="280"/>
    </row>
    <row r="1162" spans="2:8">
      <c r="C1162" s="278" t="s">
        <v>42</v>
      </c>
      <c r="D1162" s="279"/>
      <c r="E1162" s="279"/>
      <c r="F1162" s="34"/>
      <c r="G1162" s="280"/>
    </row>
    <row r="1163" spans="2:8" s="285" customFormat="1">
      <c r="C1163" s="278" t="s">
        <v>1560</v>
      </c>
      <c r="D1163" s="282"/>
      <c r="E1163" s="282"/>
      <c r="F1163" s="283"/>
      <c r="G1163" s="284">
        <f>SUM(G1081:G1162)</f>
        <v>1706682.58</v>
      </c>
      <c r="H1163" s="242"/>
    </row>
    <row r="1164" spans="2:8">
      <c r="C1164" s="223"/>
      <c r="D1164" s="279"/>
      <c r="E1164" s="279"/>
      <c r="F1164" s="34"/>
      <c r="G1164" s="280"/>
    </row>
    <row r="1165" spans="2:8" s="277" customFormat="1">
      <c r="C1165" s="433"/>
      <c r="D1165" s="289"/>
      <c r="E1165" s="289"/>
      <c r="F1165" s="290"/>
      <c r="G1165" s="291"/>
    </row>
    <row r="1166" spans="2:8" s="277" customFormat="1">
      <c r="B1166" s="62"/>
      <c r="C1166" s="279"/>
      <c r="D1166" s="279"/>
      <c r="E1166" s="279"/>
      <c r="F1166" s="34"/>
      <c r="G1166" s="280"/>
    </row>
    <row r="1167" spans="2:8">
      <c r="C1167" s="518" t="s">
        <v>1458</v>
      </c>
      <c r="D1167" s="279"/>
      <c r="E1167" s="279"/>
      <c r="F1167" s="34"/>
      <c r="G1167" s="280"/>
    </row>
    <row r="1168" spans="2:8">
      <c r="B1168" s="526"/>
      <c r="C1168" s="527"/>
      <c r="D1168" s="279"/>
      <c r="E1168" s="279"/>
      <c r="F1168" s="34"/>
      <c r="G1168" s="280"/>
    </row>
    <row r="1169" spans="2:7" ht="23.25" customHeight="1">
      <c r="C1169" s="528" t="s">
        <v>207</v>
      </c>
      <c r="D1169" s="279"/>
      <c r="E1169" s="279"/>
      <c r="F1169" s="34"/>
      <c r="G1169" s="280"/>
    </row>
    <row r="1170" spans="2:7">
      <c r="C1170" s="278"/>
      <c r="D1170" s="279"/>
      <c r="E1170" s="279"/>
      <c r="F1170" s="34"/>
      <c r="G1170" s="280"/>
    </row>
    <row r="1171" spans="2:7" ht="23.25" customHeight="1">
      <c r="C1171" s="529" t="s">
        <v>46</v>
      </c>
      <c r="D1171" s="279"/>
      <c r="E1171" s="279"/>
      <c r="F1171" s="34"/>
      <c r="G1171" s="280"/>
    </row>
    <row r="1172" spans="2:7">
      <c r="C1172" s="223"/>
      <c r="D1172" s="279"/>
      <c r="E1172" s="279"/>
      <c r="F1172" s="34"/>
      <c r="G1172" s="280"/>
    </row>
    <row r="1173" spans="2:7">
      <c r="C1173" s="103" t="s">
        <v>1444</v>
      </c>
      <c r="D1173" s="279"/>
      <c r="E1173" s="279"/>
      <c r="F1173" s="34"/>
      <c r="G1173" s="280"/>
    </row>
    <row r="1174" spans="2:7">
      <c r="C1174" s="103" t="s">
        <v>1457</v>
      </c>
      <c r="D1174" s="279"/>
      <c r="E1174" s="279"/>
      <c r="F1174" s="34"/>
      <c r="G1174" s="280"/>
    </row>
    <row r="1175" spans="2:7">
      <c r="C1175" s="223"/>
      <c r="D1175" s="279"/>
      <c r="E1175" s="279"/>
      <c r="F1175" s="34"/>
      <c r="G1175" s="280"/>
    </row>
    <row r="1176" spans="2:7">
      <c r="C1176" s="223" t="s">
        <v>47</v>
      </c>
      <c r="D1176" s="279"/>
      <c r="E1176" s="279"/>
      <c r="F1176" s="34"/>
      <c r="G1176" s="280"/>
    </row>
    <row r="1177" spans="2:7">
      <c r="C1177" s="223"/>
      <c r="D1177" s="279"/>
      <c r="E1177" s="279"/>
      <c r="F1177" s="34"/>
      <c r="G1177" s="280"/>
    </row>
    <row r="1178" spans="2:7">
      <c r="C1178" s="223" t="s">
        <v>233</v>
      </c>
      <c r="D1178" s="279"/>
      <c r="E1178" s="279"/>
      <c r="F1178" s="34"/>
      <c r="G1178" s="280"/>
    </row>
    <row r="1179" spans="2:7">
      <c r="C1179" s="223"/>
      <c r="D1179" s="279"/>
      <c r="E1179" s="279"/>
      <c r="F1179" s="34"/>
      <c r="G1179" s="280"/>
    </row>
    <row r="1180" spans="2:7">
      <c r="B1180" s="230">
        <v>1</v>
      </c>
      <c r="C1180" s="223" t="s">
        <v>48</v>
      </c>
      <c r="D1180" s="279" t="s">
        <v>15</v>
      </c>
      <c r="E1180" s="279">
        <v>161</v>
      </c>
      <c r="F1180" s="34">
        <v>45</v>
      </c>
      <c r="G1180" s="280">
        <f t="shared" si="10"/>
        <v>7245</v>
      </c>
    </row>
    <row r="1181" spans="2:7">
      <c r="C1181" s="223"/>
      <c r="D1181" s="279"/>
      <c r="E1181" s="279"/>
      <c r="F1181" s="34"/>
      <c r="G1181" s="280"/>
    </row>
    <row r="1182" spans="2:7" ht="46.8">
      <c r="C1182" s="223" t="s">
        <v>234</v>
      </c>
      <c r="D1182" s="279"/>
      <c r="E1182" s="279"/>
      <c r="F1182" s="34"/>
      <c r="G1182" s="280"/>
    </row>
    <row r="1183" spans="2:7">
      <c r="C1183" s="223"/>
      <c r="D1183" s="279"/>
      <c r="E1183" s="279"/>
      <c r="F1183" s="34"/>
      <c r="G1183" s="280"/>
    </row>
    <row r="1184" spans="2:7">
      <c r="B1184" s="230">
        <f>B1180+1</f>
        <v>2</v>
      </c>
      <c r="C1184" s="223" t="s">
        <v>49</v>
      </c>
      <c r="D1184" s="279" t="s">
        <v>15</v>
      </c>
      <c r="E1184" s="279">
        <v>464</v>
      </c>
      <c r="F1184" s="34">
        <v>75</v>
      </c>
      <c r="G1184" s="280">
        <f t="shared" si="10"/>
        <v>34800</v>
      </c>
    </row>
    <row r="1185" spans="2:7">
      <c r="C1185" s="223"/>
      <c r="D1185" s="279"/>
      <c r="E1185" s="279"/>
      <c r="F1185" s="34"/>
      <c r="G1185" s="280"/>
    </row>
    <row r="1186" spans="2:7">
      <c r="C1186" s="223" t="s">
        <v>235</v>
      </c>
      <c r="D1186" s="279"/>
      <c r="E1186" s="279"/>
      <c r="F1186" s="34"/>
      <c r="G1186" s="280"/>
    </row>
    <row r="1187" spans="2:7">
      <c r="C1187" s="223"/>
      <c r="D1187" s="279"/>
      <c r="E1187" s="279"/>
      <c r="F1187" s="34"/>
      <c r="G1187" s="280"/>
    </row>
    <row r="1188" spans="2:7" ht="46.8">
      <c r="C1188" s="223" t="s">
        <v>236</v>
      </c>
      <c r="D1188" s="279"/>
      <c r="E1188" s="279"/>
      <c r="F1188" s="34"/>
      <c r="G1188" s="280"/>
    </row>
    <row r="1189" spans="2:7">
      <c r="C1189" s="223"/>
      <c r="D1189" s="279"/>
      <c r="E1189" s="279"/>
      <c r="F1189" s="34"/>
      <c r="G1189" s="280"/>
    </row>
    <row r="1190" spans="2:7">
      <c r="B1190" s="230">
        <f>B1184+1</f>
        <v>3</v>
      </c>
      <c r="C1190" s="223" t="s">
        <v>237</v>
      </c>
      <c r="D1190" s="279" t="s">
        <v>15</v>
      </c>
      <c r="E1190" s="279">
        <v>503</v>
      </c>
      <c r="F1190" s="34">
        <v>180</v>
      </c>
      <c r="G1190" s="280">
        <f t="shared" si="10"/>
        <v>90540</v>
      </c>
    </row>
    <row r="1191" spans="2:7">
      <c r="C1191" s="223"/>
      <c r="D1191" s="279"/>
      <c r="E1191" s="279"/>
      <c r="F1191" s="34"/>
      <c r="G1191" s="280"/>
    </row>
    <row r="1192" spans="2:7" ht="46.8">
      <c r="B1192" s="230">
        <f>B1190+1</f>
        <v>4</v>
      </c>
      <c r="C1192" s="223" t="s">
        <v>238</v>
      </c>
      <c r="D1192" s="279" t="s">
        <v>32</v>
      </c>
      <c r="E1192" s="279">
        <v>44</v>
      </c>
      <c r="F1192" s="34">
        <v>100</v>
      </c>
      <c r="G1192" s="280">
        <f t="shared" si="10"/>
        <v>4400</v>
      </c>
    </row>
    <row r="1193" spans="2:7">
      <c r="C1193" s="223"/>
      <c r="D1193" s="279"/>
      <c r="E1193" s="279"/>
      <c r="F1193" s="34"/>
      <c r="G1193" s="280"/>
    </row>
    <row r="1194" spans="2:7">
      <c r="B1194" s="230">
        <f t="shared" ref="B1194:B1196" si="12">B1192+1</f>
        <v>5</v>
      </c>
      <c r="C1194" s="223" t="s">
        <v>239</v>
      </c>
      <c r="D1194" s="279" t="s">
        <v>32</v>
      </c>
      <c r="E1194" s="279">
        <v>207</v>
      </c>
      <c r="F1194" s="34">
        <v>100</v>
      </c>
      <c r="G1194" s="280">
        <f t="shared" si="10"/>
        <v>20700</v>
      </c>
    </row>
    <row r="1195" spans="2:7">
      <c r="C1195" s="223"/>
      <c r="D1195" s="279"/>
      <c r="E1195" s="279"/>
      <c r="F1195" s="34"/>
      <c r="G1195" s="280"/>
    </row>
    <row r="1196" spans="2:7">
      <c r="B1196" s="230">
        <f t="shared" si="12"/>
        <v>6</v>
      </c>
      <c r="C1196" s="223" t="s">
        <v>240</v>
      </c>
      <c r="D1196" s="279" t="s">
        <v>22</v>
      </c>
      <c r="E1196" s="279">
        <v>22</v>
      </c>
      <c r="F1196" s="34">
        <v>90</v>
      </c>
      <c r="G1196" s="280">
        <f t="shared" si="10"/>
        <v>1980</v>
      </c>
    </row>
    <row r="1197" spans="2:7">
      <c r="C1197" s="223"/>
      <c r="D1197" s="279"/>
      <c r="E1197" s="279"/>
      <c r="F1197" s="34"/>
      <c r="G1197" s="280"/>
    </row>
    <row r="1198" spans="2:7">
      <c r="C1198" s="223" t="s">
        <v>241</v>
      </c>
      <c r="D1198" s="279"/>
      <c r="E1198" s="279"/>
      <c r="F1198" s="34"/>
      <c r="G1198" s="280"/>
    </row>
    <row r="1199" spans="2:7">
      <c r="C1199" s="223"/>
      <c r="D1199" s="279"/>
      <c r="E1199" s="279"/>
      <c r="F1199" s="34"/>
      <c r="G1199" s="280"/>
    </row>
    <row r="1200" spans="2:7">
      <c r="B1200" s="230">
        <f>B1196+1</f>
        <v>7</v>
      </c>
      <c r="C1200" s="353" t="s">
        <v>242</v>
      </c>
      <c r="D1200" s="279" t="s">
        <v>15</v>
      </c>
      <c r="E1200" s="279">
        <v>458</v>
      </c>
      <c r="F1200" s="34">
        <v>150</v>
      </c>
      <c r="G1200" s="280">
        <f t="shared" si="10"/>
        <v>68700</v>
      </c>
    </row>
    <row r="1201" spans="2:7">
      <c r="C1201" s="223"/>
      <c r="D1201" s="279"/>
      <c r="E1201" s="279"/>
      <c r="F1201" s="34"/>
      <c r="G1201" s="280"/>
    </row>
    <row r="1202" spans="2:7">
      <c r="C1202" s="223" t="s">
        <v>243</v>
      </c>
      <c r="D1202" s="279"/>
      <c r="E1202" s="279"/>
      <c r="F1202" s="34" t="s">
        <v>138</v>
      </c>
      <c r="G1202" s="280"/>
    </row>
    <row r="1203" spans="2:7">
      <c r="C1203" s="223"/>
      <c r="D1203" s="279"/>
      <c r="E1203" s="279"/>
      <c r="F1203" s="34"/>
      <c r="G1203" s="280"/>
    </row>
    <row r="1204" spans="2:7">
      <c r="B1204" s="230">
        <f>B1200+1</f>
        <v>8</v>
      </c>
      <c r="C1204" s="223" t="s">
        <v>244</v>
      </c>
      <c r="D1204" s="279" t="s">
        <v>15</v>
      </c>
      <c r="E1204" s="279">
        <v>458</v>
      </c>
      <c r="F1204" s="34">
        <v>90</v>
      </c>
      <c r="G1204" s="280">
        <f t="shared" si="10"/>
        <v>41220</v>
      </c>
    </row>
    <row r="1205" spans="2:7">
      <c r="C1205" s="223"/>
      <c r="D1205" s="279"/>
      <c r="E1205" s="279"/>
      <c r="F1205" s="34"/>
      <c r="G1205" s="280"/>
    </row>
    <row r="1206" spans="2:7">
      <c r="B1206" s="230">
        <f>B1204+1</f>
        <v>9</v>
      </c>
      <c r="C1206" s="223" t="s">
        <v>245</v>
      </c>
      <c r="D1206" s="279" t="s">
        <v>15</v>
      </c>
      <c r="E1206" s="279">
        <v>458</v>
      </c>
      <c r="F1206" s="34">
        <v>160</v>
      </c>
      <c r="G1206" s="280">
        <f t="shared" ref="G1206:G1330" si="13">(E1206*F1206)</f>
        <v>73280</v>
      </c>
    </row>
    <row r="1207" spans="2:7">
      <c r="C1207" s="223"/>
      <c r="D1207" s="279"/>
      <c r="E1207" s="279"/>
      <c r="F1207" s="34"/>
      <c r="G1207" s="280"/>
    </row>
    <row r="1208" spans="2:7">
      <c r="C1208" s="223" t="s">
        <v>246</v>
      </c>
      <c r="D1208" s="279"/>
      <c r="E1208" s="279"/>
      <c r="F1208" s="34"/>
      <c r="G1208" s="280"/>
    </row>
    <row r="1209" spans="2:7">
      <c r="C1209" s="223"/>
      <c r="D1209" s="279"/>
      <c r="E1209" s="279"/>
      <c r="F1209" s="34"/>
      <c r="G1209" s="280"/>
    </row>
    <row r="1210" spans="2:7">
      <c r="B1210" s="230">
        <f>B1206+1</f>
        <v>10</v>
      </c>
      <c r="C1210" s="223" t="s">
        <v>247</v>
      </c>
      <c r="D1210" s="279" t="s">
        <v>15</v>
      </c>
      <c r="E1210" s="279">
        <v>45</v>
      </c>
      <c r="F1210" s="34">
        <v>90</v>
      </c>
      <c r="G1210" s="280">
        <f t="shared" si="13"/>
        <v>4050</v>
      </c>
    </row>
    <row r="1211" spans="2:7">
      <c r="C1211" s="223"/>
      <c r="D1211" s="279"/>
      <c r="E1211" s="279"/>
      <c r="F1211" s="34"/>
      <c r="G1211" s="280"/>
    </row>
    <row r="1212" spans="2:7">
      <c r="C1212" s="223" t="s">
        <v>248</v>
      </c>
      <c r="D1212" s="279"/>
      <c r="E1212" s="279"/>
      <c r="F1212" s="34"/>
      <c r="G1212" s="280"/>
    </row>
    <row r="1213" spans="2:7">
      <c r="C1213" s="223"/>
      <c r="D1213" s="279"/>
      <c r="E1213" s="279"/>
      <c r="F1213" s="34"/>
      <c r="G1213" s="280"/>
    </row>
    <row r="1214" spans="2:7" ht="46.8">
      <c r="C1214" s="223" t="s">
        <v>249</v>
      </c>
      <c r="D1214" s="279"/>
      <c r="E1214" s="279"/>
      <c r="F1214" s="34"/>
      <c r="G1214" s="280"/>
    </row>
    <row r="1215" spans="2:7">
      <c r="C1215" s="223"/>
      <c r="D1215" s="279"/>
      <c r="E1215" s="279"/>
      <c r="F1215" s="34"/>
      <c r="G1215" s="280"/>
    </row>
    <row r="1216" spans="2:7">
      <c r="B1216" s="230">
        <f>B1210+1</f>
        <v>11</v>
      </c>
      <c r="C1216" s="223" t="s">
        <v>250</v>
      </c>
      <c r="D1216" s="279" t="s">
        <v>32</v>
      </c>
      <c r="E1216" s="279">
        <v>125</v>
      </c>
      <c r="F1216" s="34">
        <v>60</v>
      </c>
      <c r="G1216" s="280">
        <f t="shared" si="13"/>
        <v>7500</v>
      </c>
    </row>
    <row r="1217" spans="2:8">
      <c r="C1217" s="223"/>
      <c r="D1217" s="279"/>
      <c r="E1217" s="279"/>
      <c r="F1217" s="34"/>
      <c r="G1217" s="280"/>
    </row>
    <row r="1218" spans="2:8">
      <c r="C1218" s="223" t="s">
        <v>251</v>
      </c>
      <c r="D1218" s="279"/>
      <c r="E1218" s="279"/>
      <c r="F1218" s="34"/>
      <c r="G1218" s="280"/>
    </row>
    <row r="1219" spans="2:8">
      <c r="C1219" s="223"/>
      <c r="D1219" s="279"/>
      <c r="E1219" s="279"/>
      <c r="F1219" s="34"/>
      <c r="G1219" s="280"/>
    </row>
    <row r="1220" spans="2:8">
      <c r="B1220" s="230">
        <f>B1216+1</f>
        <v>12</v>
      </c>
      <c r="C1220" s="223" t="s">
        <v>252</v>
      </c>
      <c r="D1220" s="279" t="s">
        <v>32</v>
      </c>
      <c r="E1220" s="279">
        <v>222</v>
      </c>
      <c r="F1220" s="34">
        <v>75</v>
      </c>
      <c r="G1220" s="280">
        <f t="shared" si="13"/>
        <v>16650</v>
      </c>
    </row>
    <row r="1221" spans="2:8">
      <c r="C1221" s="223"/>
      <c r="D1221" s="279"/>
      <c r="E1221" s="279"/>
      <c r="F1221" s="34"/>
      <c r="G1221" s="280"/>
    </row>
    <row r="1222" spans="2:8">
      <c r="C1222" s="278" t="s">
        <v>207</v>
      </c>
      <c r="D1222" s="279"/>
      <c r="E1222" s="279"/>
      <c r="F1222" s="34"/>
      <c r="G1222" s="280"/>
    </row>
    <row r="1223" spans="2:8">
      <c r="C1223" s="278" t="s">
        <v>46</v>
      </c>
      <c r="D1223" s="279"/>
      <c r="E1223" s="279"/>
      <c r="F1223" s="34"/>
      <c r="G1223" s="280"/>
    </row>
    <row r="1224" spans="2:8" s="285" customFormat="1">
      <c r="C1224" s="278" t="s">
        <v>1560</v>
      </c>
      <c r="D1224" s="282"/>
      <c r="E1224" s="282"/>
      <c r="F1224" s="283"/>
      <c r="G1224" s="284">
        <f>SUM(G1180:G1223)</f>
        <v>371065</v>
      </c>
      <c r="H1224" s="242"/>
    </row>
    <row r="1225" spans="2:8">
      <c r="C1225" s="223"/>
      <c r="D1225" s="279"/>
      <c r="E1225" s="279"/>
      <c r="F1225" s="34"/>
      <c r="G1225" s="280"/>
    </row>
    <row r="1226" spans="2:8" s="277" customFormat="1">
      <c r="C1226" s="288"/>
      <c r="D1226" s="289"/>
      <c r="E1226" s="289"/>
      <c r="F1226" s="290"/>
      <c r="G1226" s="291"/>
    </row>
    <row r="1227" spans="2:8" s="277" customFormat="1">
      <c r="B1227" s="230"/>
      <c r="C1227" s="223"/>
      <c r="D1227" s="279"/>
      <c r="E1227" s="279"/>
      <c r="F1227" s="34"/>
      <c r="G1227" s="280"/>
    </row>
    <row r="1228" spans="2:8">
      <c r="C1228" s="278" t="s">
        <v>1559</v>
      </c>
      <c r="D1228" s="279"/>
      <c r="E1228" s="279"/>
      <c r="F1228" s="34"/>
      <c r="G1228" s="280"/>
    </row>
    <row r="1229" spans="2:8">
      <c r="C1229" s="278"/>
      <c r="D1229" s="279"/>
      <c r="E1229" s="279"/>
      <c r="F1229" s="34"/>
      <c r="G1229" s="280"/>
    </row>
    <row r="1230" spans="2:8">
      <c r="C1230" s="278" t="s">
        <v>232</v>
      </c>
      <c r="D1230" s="279"/>
      <c r="E1230" s="279"/>
      <c r="F1230" s="34"/>
      <c r="G1230" s="280"/>
    </row>
    <row r="1231" spans="2:8">
      <c r="C1231" s="278"/>
      <c r="D1231" s="279"/>
      <c r="E1231" s="279"/>
      <c r="F1231" s="34"/>
      <c r="G1231" s="280"/>
    </row>
    <row r="1232" spans="2:8">
      <c r="C1232" s="278" t="s">
        <v>51</v>
      </c>
      <c r="D1232" s="279"/>
      <c r="E1232" s="279"/>
      <c r="F1232" s="34"/>
      <c r="G1232" s="280"/>
    </row>
    <row r="1233" spans="3:7">
      <c r="C1233" s="223"/>
      <c r="D1233" s="279"/>
      <c r="E1233" s="279"/>
      <c r="F1233" s="34"/>
      <c r="G1233" s="280"/>
    </row>
    <row r="1234" spans="3:7">
      <c r="C1234" s="62" t="s">
        <v>1444</v>
      </c>
      <c r="D1234" s="91"/>
      <c r="E1234" s="279"/>
      <c r="F1234" s="34"/>
      <c r="G1234" s="280"/>
    </row>
    <row r="1235" spans="3:7">
      <c r="C1235" s="62" t="s">
        <v>1457</v>
      </c>
      <c r="D1235" s="91"/>
      <c r="E1235" s="279"/>
      <c r="F1235" s="34"/>
      <c r="G1235" s="280"/>
    </row>
    <row r="1236" spans="3:7">
      <c r="C1236" s="62"/>
      <c r="D1236" s="91"/>
      <c r="E1236" s="279"/>
      <c r="F1236" s="34"/>
      <c r="G1236" s="280"/>
    </row>
    <row r="1237" spans="3:7">
      <c r="C1237" s="62" t="s">
        <v>789</v>
      </c>
      <c r="D1237" s="58" t="s">
        <v>8</v>
      </c>
      <c r="E1237" s="279"/>
      <c r="F1237" s="34"/>
      <c r="G1237" s="280"/>
    </row>
    <row r="1238" spans="3:7">
      <c r="C1238" s="62"/>
      <c r="D1238" s="91"/>
      <c r="E1238" s="279"/>
      <c r="F1238" s="34"/>
      <c r="G1238" s="280"/>
    </row>
    <row r="1239" spans="3:7">
      <c r="C1239" s="62" t="s">
        <v>1066</v>
      </c>
      <c r="D1239" s="58" t="s">
        <v>5</v>
      </c>
      <c r="E1239" s="279"/>
      <c r="F1239" s="34"/>
      <c r="G1239" s="280"/>
    </row>
    <row r="1240" spans="3:7">
      <c r="C1240" s="62"/>
      <c r="D1240" s="91"/>
      <c r="E1240" s="279"/>
      <c r="F1240" s="34"/>
      <c r="G1240" s="280"/>
    </row>
    <row r="1241" spans="3:7">
      <c r="C1241" s="62" t="s">
        <v>1067</v>
      </c>
      <c r="D1241" s="91"/>
      <c r="E1241" s="279"/>
      <c r="F1241" s="34"/>
      <c r="G1241" s="280"/>
    </row>
    <row r="1242" spans="3:7">
      <c r="C1242" s="62"/>
      <c r="D1242" s="91"/>
      <c r="E1242" s="279"/>
      <c r="F1242" s="34"/>
      <c r="G1242" s="280"/>
    </row>
    <row r="1243" spans="3:7">
      <c r="C1243" s="62" t="s">
        <v>1068</v>
      </c>
      <c r="D1243" s="91"/>
      <c r="E1243" s="279"/>
      <c r="F1243" s="34"/>
      <c r="G1243" s="280"/>
    </row>
    <row r="1244" spans="3:7">
      <c r="C1244" s="62"/>
      <c r="D1244" s="91"/>
      <c r="E1244" s="279"/>
      <c r="F1244" s="34"/>
      <c r="G1244" s="280"/>
    </row>
    <row r="1245" spans="3:7">
      <c r="C1245" s="62" t="s">
        <v>1069</v>
      </c>
      <c r="D1245" s="91"/>
      <c r="E1245" s="279"/>
      <c r="F1245" s="34"/>
      <c r="G1245" s="280"/>
    </row>
    <row r="1246" spans="3:7">
      <c r="C1246" s="62"/>
      <c r="D1246" s="91"/>
      <c r="E1246" s="279"/>
      <c r="F1246" s="34"/>
      <c r="G1246" s="280"/>
    </row>
    <row r="1247" spans="3:7">
      <c r="C1247" s="62" t="s">
        <v>1070</v>
      </c>
      <c r="D1247" s="58" t="s">
        <v>5</v>
      </c>
      <c r="E1247" s="279"/>
      <c r="F1247" s="34"/>
      <c r="G1247" s="280"/>
    </row>
    <row r="1248" spans="3:7">
      <c r="C1248" s="62"/>
      <c r="D1248" s="91"/>
      <c r="E1248" s="279"/>
      <c r="F1248" s="34"/>
      <c r="G1248" s="280"/>
    </row>
    <row r="1249" spans="3:7">
      <c r="C1249" s="62" t="s">
        <v>1463</v>
      </c>
      <c r="D1249" s="91"/>
      <c r="E1249" s="279"/>
      <c r="F1249" s="34"/>
      <c r="G1249" s="280"/>
    </row>
    <row r="1250" spans="3:7">
      <c r="C1250" s="62"/>
      <c r="D1250" s="91"/>
      <c r="E1250" s="279"/>
      <c r="F1250" s="34"/>
      <c r="G1250" s="280"/>
    </row>
    <row r="1251" spans="3:7">
      <c r="C1251" s="62" t="s">
        <v>1464</v>
      </c>
      <c r="D1251" s="91"/>
      <c r="E1251" s="279"/>
      <c r="F1251" s="34"/>
      <c r="G1251" s="280"/>
    </row>
    <row r="1252" spans="3:7">
      <c r="C1252" s="62"/>
      <c r="D1252" s="91"/>
      <c r="E1252" s="279"/>
      <c r="F1252" s="34"/>
      <c r="G1252" s="280"/>
    </row>
    <row r="1253" spans="3:7">
      <c r="C1253" s="62" t="s">
        <v>1071</v>
      </c>
      <c r="D1253" s="58" t="s">
        <v>5</v>
      </c>
      <c r="E1253" s="279"/>
      <c r="F1253" s="34"/>
      <c r="G1253" s="280"/>
    </row>
    <row r="1254" spans="3:7">
      <c r="C1254" s="62"/>
      <c r="D1254" s="91"/>
      <c r="E1254" s="279"/>
      <c r="F1254" s="34"/>
      <c r="G1254" s="280"/>
    </row>
    <row r="1255" spans="3:7">
      <c r="C1255" s="62" t="s">
        <v>1461</v>
      </c>
      <c r="D1255" s="91"/>
      <c r="E1255" s="279"/>
      <c r="F1255" s="34"/>
      <c r="G1255" s="280"/>
    </row>
    <row r="1256" spans="3:7">
      <c r="C1256" s="62" t="s">
        <v>1462</v>
      </c>
      <c r="D1256" s="91"/>
      <c r="E1256" s="279"/>
      <c r="F1256" s="34"/>
      <c r="G1256" s="280"/>
    </row>
    <row r="1257" spans="3:7">
      <c r="C1257" s="62"/>
      <c r="D1257" s="91"/>
      <c r="E1257" s="279"/>
      <c r="F1257" s="34"/>
      <c r="G1257" s="280"/>
    </row>
    <row r="1258" spans="3:7">
      <c r="C1258" s="62" t="s">
        <v>1072</v>
      </c>
      <c r="D1258" s="58" t="s">
        <v>5</v>
      </c>
      <c r="E1258" s="279"/>
      <c r="F1258" s="34"/>
      <c r="G1258" s="280"/>
    </row>
    <row r="1259" spans="3:7">
      <c r="C1259" s="62"/>
      <c r="D1259" s="91"/>
      <c r="E1259" s="279"/>
      <c r="F1259" s="34"/>
      <c r="G1259" s="280"/>
    </row>
    <row r="1260" spans="3:7">
      <c r="C1260" s="62" t="s">
        <v>1459</v>
      </c>
      <c r="D1260" s="91"/>
      <c r="E1260" s="279"/>
      <c r="F1260" s="34"/>
      <c r="G1260" s="280"/>
    </row>
    <row r="1261" spans="3:7">
      <c r="C1261" s="62" t="s">
        <v>1460</v>
      </c>
      <c r="D1261" s="91"/>
      <c r="E1261" s="279"/>
      <c r="F1261" s="34"/>
      <c r="G1261" s="280"/>
    </row>
    <row r="1262" spans="3:7">
      <c r="C1262" s="223"/>
      <c r="D1262" s="279"/>
      <c r="E1262" s="279"/>
      <c r="F1262" s="34"/>
      <c r="G1262" s="280"/>
    </row>
    <row r="1263" spans="3:7">
      <c r="C1263" s="278" t="s">
        <v>255</v>
      </c>
      <c r="D1263" s="279"/>
      <c r="E1263" s="279"/>
      <c r="F1263" s="34"/>
      <c r="G1263" s="280"/>
    </row>
    <row r="1264" spans="3:7">
      <c r="C1264" s="223"/>
      <c r="D1264" s="279"/>
      <c r="E1264" s="279"/>
      <c r="F1264" s="34"/>
      <c r="G1264" s="280"/>
    </row>
    <row r="1265" spans="2:7">
      <c r="C1265" s="224" t="s">
        <v>256</v>
      </c>
      <c r="D1265" s="279"/>
      <c r="E1265" s="279"/>
      <c r="F1265" s="34"/>
      <c r="G1265" s="280"/>
    </row>
    <row r="1266" spans="2:7">
      <c r="C1266" s="223"/>
      <c r="D1266" s="279"/>
      <c r="E1266" s="279"/>
      <c r="F1266" s="34"/>
      <c r="G1266" s="280"/>
    </row>
    <row r="1267" spans="2:7">
      <c r="B1267" s="230">
        <v>1</v>
      </c>
      <c r="C1267" s="223" t="s">
        <v>257</v>
      </c>
      <c r="D1267" s="279" t="s">
        <v>22</v>
      </c>
      <c r="E1267" s="279">
        <v>18</v>
      </c>
      <c r="F1267" s="34">
        <v>850</v>
      </c>
      <c r="G1267" s="280">
        <f t="shared" si="13"/>
        <v>15300</v>
      </c>
    </row>
    <row r="1268" spans="2:7">
      <c r="C1268" s="223"/>
      <c r="D1268" s="279"/>
      <c r="E1268" s="279"/>
      <c r="F1268" s="34"/>
      <c r="G1268" s="280"/>
    </row>
    <row r="1269" spans="2:7" ht="46.8">
      <c r="B1269" s="230">
        <f>B1267+1</f>
        <v>2</v>
      </c>
      <c r="C1269" s="223" t="s">
        <v>258</v>
      </c>
      <c r="D1269" s="279" t="s">
        <v>22</v>
      </c>
      <c r="E1269" s="279">
        <v>12</v>
      </c>
      <c r="F1269" s="34">
        <v>2500</v>
      </c>
      <c r="G1269" s="280">
        <f t="shared" si="13"/>
        <v>30000</v>
      </c>
    </row>
    <row r="1270" spans="2:7">
      <c r="C1270" s="223"/>
      <c r="D1270" s="279"/>
      <c r="E1270" s="279"/>
      <c r="F1270" s="34"/>
      <c r="G1270" s="280"/>
    </row>
    <row r="1271" spans="2:7">
      <c r="C1271" s="224" t="s">
        <v>259</v>
      </c>
      <c r="D1271" s="279"/>
      <c r="E1271" s="279"/>
      <c r="F1271" s="34"/>
      <c r="G1271" s="280"/>
    </row>
    <row r="1272" spans="2:7">
      <c r="C1272" s="223"/>
      <c r="D1272" s="279"/>
      <c r="E1272" s="279"/>
      <c r="F1272" s="34"/>
      <c r="G1272" s="280"/>
    </row>
    <row r="1273" spans="2:7" ht="46.8">
      <c r="B1273" s="230">
        <f>B1269+1</f>
        <v>3</v>
      </c>
      <c r="C1273" s="223" t="s">
        <v>260</v>
      </c>
      <c r="D1273" s="279" t="s">
        <v>22</v>
      </c>
      <c r="E1273" s="279">
        <v>57</v>
      </c>
      <c r="F1273" s="34">
        <v>4500</v>
      </c>
      <c r="G1273" s="280">
        <f t="shared" si="13"/>
        <v>256500</v>
      </c>
    </row>
    <row r="1274" spans="2:7">
      <c r="C1274" s="223"/>
      <c r="D1274" s="279"/>
      <c r="E1274" s="279"/>
      <c r="F1274" s="34"/>
      <c r="G1274" s="280"/>
    </row>
    <row r="1275" spans="2:7" ht="60.6" customHeight="1">
      <c r="B1275" s="230">
        <f>B1273+1</f>
        <v>4</v>
      </c>
      <c r="C1275" s="223" t="s">
        <v>261</v>
      </c>
      <c r="D1275" s="279" t="s">
        <v>22</v>
      </c>
      <c r="E1275" s="279">
        <v>6</v>
      </c>
      <c r="F1275" s="34">
        <v>6000</v>
      </c>
      <c r="G1275" s="280">
        <f t="shared" si="13"/>
        <v>36000</v>
      </c>
    </row>
    <row r="1276" spans="2:7">
      <c r="C1276" s="223"/>
      <c r="D1276" s="279"/>
      <c r="E1276" s="279"/>
      <c r="F1276" s="34"/>
      <c r="G1276" s="280"/>
    </row>
    <row r="1277" spans="2:7">
      <c r="C1277" s="278" t="s">
        <v>52</v>
      </c>
      <c r="D1277" s="279"/>
      <c r="E1277" s="279"/>
      <c r="F1277" s="34"/>
      <c r="G1277" s="280"/>
    </row>
    <row r="1278" spans="2:7">
      <c r="C1278" s="223"/>
      <c r="D1278" s="279"/>
      <c r="E1278" s="279"/>
      <c r="F1278" s="34"/>
      <c r="G1278" s="280"/>
    </row>
    <row r="1279" spans="2:7">
      <c r="C1279" s="224" t="s">
        <v>53</v>
      </c>
      <c r="D1279" s="279"/>
      <c r="E1279" s="279"/>
      <c r="F1279" s="34"/>
      <c r="G1279" s="280"/>
    </row>
    <row r="1280" spans="2:7">
      <c r="C1280" s="223"/>
      <c r="D1280" s="279"/>
      <c r="E1280" s="279"/>
      <c r="F1280" s="34"/>
      <c r="G1280" s="280"/>
    </row>
    <row r="1281" spans="2:8">
      <c r="B1281" s="230">
        <f>B1275+1</f>
        <v>5</v>
      </c>
      <c r="C1281" s="223" t="s">
        <v>1465</v>
      </c>
      <c r="D1281" s="279" t="s">
        <v>32</v>
      </c>
      <c r="E1281" s="279">
        <v>1037</v>
      </c>
      <c r="F1281" s="34">
        <v>65</v>
      </c>
      <c r="G1281" s="280">
        <f>(E1281*F1281)</f>
        <v>67405</v>
      </c>
    </row>
    <row r="1282" spans="2:8">
      <c r="C1282" s="223"/>
      <c r="D1282" s="279"/>
      <c r="E1282" s="279"/>
      <c r="F1282" s="34"/>
      <c r="G1282" s="280"/>
    </row>
    <row r="1283" spans="2:8">
      <c r="C1283" s="223"/>
      <c r="D1283" s="279"/>
      <c r="E1283" s="279"/>
      <c r="F1283" s="34"/>
      <c r="G1283" s="280"/>
    </row>
    <row r="1284" spans="2:8">
      <c r="C1284" s="278" t="s">
        <v>232</v>
      </c>
      <c r="D1284" s="279"/>
      <c r="E1284" s="279"/>
      <c r="F1284" s="34"/>
      <c r="G1284" s="280"/>
    </row>
    <row r="1285" spans="2:8">
      <c r="C1285" s="278" t="s">
        <v>51</v>
      </c>
      <c r="D1285" s="279"/>
      <c r="E1285" s="279"/>
      <c r="F1285" s="34"/>
      <c r="G1285" s="280"/>
    </row>
    <row r="1286" spans="2:8" s="285" customFormat="1">
      <c r="C1286" s="278" t="s">
        <v>1560</v>
      </c>
      <c r="D1286" s="282"/>
      <c r="E1286" s="282"/>
      <c r="F1286" s="283"/>
      <c r="G1286" s="284">
        <f>SUM(G1267:G1285)</f>
        <v>405205</v>
      </c>
      <c r="H1286" s="242"/>
    </row>
    <row r="1287" spans="2:8">
      <c r="C1287" s="223"/>
      <c r="D1287" s="279"/>
      <c r="E1287" s="279"/>
      <c r="F1287" s="34"/>
      <c r="G1287" s="280"/>
    </row>
    <row r="1288" spans="2:8" s="277" customFormat="1">
      <c r="C1288" s="288"/>
      <c r="D1288" s="289"/>
      <c r="E1288" s="289"/>
      <c r="F1288" s="290"/>
      <c r="G1288" s="291"/>
    </row>
    <row r="1289" spans="2:8" s="277" customFormat="1">
      <c r="B1289" s="230"/>
      <c r="C1289" s="223"/>
      <c r="D1289" s="279"/>
      <c r="E1289" s="279"/>
      <c r="F1289" s="34"/>
      <c r="G1289" s="280"/>
    </row>
    <row r="1290" spans="2:8">
      <c r="C1290" s="278" t="s">
        <v>1559</v>
      </c>
      <c r="D1290" s="279"/>
      <c r="E1290" s="279"/>
      <c r="F1290" s="34"/>
      <c r="G1290" s="280"/>
    </row>
    <row r="1291" spans="2:8">
      <c r="C1291" s="278"/>
      <c r="D1291" s="279"/>
      <c r="E1291" s="279"/>
      <c r="F1291" s="34"/>
      <c r="G1291" s="280"/>
    </row>
    <row r="1292" spans="2:8">
      <c r="C1292" s="278" t="s">
        <v>253</v>
      </c>
      <c r="D1292" s="279"/>
      <c r="E1292" s="279"/>
      <c r="F1292" s="34"/>
      <c r="G1292" s="280"/>
    </row>
    <row r="1293" spans="2:8">
      <c r="C1293" s="278"/>
      <c r="D1293" s="279"/>
      <c r="E1293" s="279"/>
      <c r="F1293" s="34"/>
      <c r="G1293" s="280"/>
    </row>
    <row r="1294" spans="2:8">
      <c r="C1294" s="278" t="s">
        <v>1469</v>
      </c>
      <c r="D1294" s="279"/>
      <c r="E1294" s="279"/>
      <c r="F1294" s="34"/>
      <c r="G1294" s="280"/>
    </row>
    <row r="1295" spans="2:8">
      <c r="C1295" s="223"/>
      <c r="D1295" s="279"/>
      <c r="E1295" s="279"/>
      <c r="F1295" s="34"/>
      <c r="G1295" s="280"/>
    </row>
    <row r="1296" spans="2:8">
      <c r="C1296" s="103" t="s">
        <v>1444</v>
      </c>
      <c r="D1296" s="91"/>
      <c r="E1296" s="279"/>
      <c r="F1296" s="34"/>
      <c r="G1296" s="280"/>
    </row>
    <row r="1297" spans="3:8">
      <c r="C1297" s="103" t="s">
        <v>1457</v>
      </c>
      <c r="D1297" s="91"/>
      <c r="E1297" s="279"/>
      <c r="F1297" s="34"/>
      <c r="G1297" s="280"/>
    </row>
    <row r="1298" spans="3:8">
      <c r="C1298" s="103"/>
      <c r="D1298" s="91"/>
      <c r="E1298" s="279"/>
      <c r="F1298" s="34"/>
      <c r="G1298" s="280"/>
    </row>
    <row r="1299" spans="3:8">
      <c r="C1299" s="103" t="s">
        <v>789</v>
      </c>
      <c r="D1299" s="58" t="s">
        <v>8</v>
      </c>
      <c r="E1299" s="279"/>
      <c r="F1299" s="34"/>
      <c r="G1299" s="280"/>
    </row>
    <row r="1300" spans="3:8">
      <c r="C1300" s="103"/>
      <c r="D1300" s="91"/>
      <c r="E1300" s="279"/>
      <c r="F1300" s="34"/>
      <c r="G1300" s="280"/>
    </row>
    <row r="1301" spans="3:8">
      <c r="C1301" s="103" t="s">
        <v>1073</v>
      </c>
      <c r="D1301" s="58" t="s">
        <v>11</v>
      </c>
      <c r="E1301" s="279"/>
      <c r="F1301" s="34"/>
      <c r="G1301" s="280"/>
    </row>
    <row r="1302" spans="3:8">
      <c r="C1302" s="103"/>
      <c r="D1302" s="91"/>
      <c r="E1302" s="279"/>
      <c r="F1302" s="34"/>
      <c r="G1302" s="280"/>
    </row>
    <row r="1303" spans="3:8">
      <c r="C1303" s="103" t="s">
        <v>1461</v>
      </c>
      <c r="D1303" s="91"/>
      <c r="E1303" s="279"/>
      <c r="F1303" s="34"/>
      <c r="G1303" s="280"/>
    </row>
    <row r="1304" spans="3:8">
      <c r="C1304" s="103" t="s">
        <v>1466</v>
      </c>
      <c r="D1304" s="91"/>
      <c r="E1304" s="279"/>
      <c r="F1304" s="34"/>
      <c r="G1304" s="280"/>
    </row>
    <row r="1305" spans="3:8">
      <c r="C1305" s="103"/>
      <c r="D1305" s="91"/>
      <c r="E1305" s="279"/>
      <c r="F1305" s="34"/>
      <c r="G1305" s="280"/>
    </row>
    <row r="1306" spans="3:8">
      <c r="C1306" s="103" t="s">
        <v>1467</v>
      </c>
      <c r="D1306" s="91"/>
      <c r="E1306" s="279"/>
      <c r="F1306" s="34"/>
      <c r="G1306" s="280"/>
    </row>
    <row r="1307" spans="3:8">
      <c r="C1307" s="103" t="s">
        <v>1468</v>
      </c>
      <c r="D1307" s="91"/>
      <c r="E1307" s="279"/>
      <c r="F1307" s="34"/>
      <c r="G1307" s="280"/>
    </row>
    <row r="1308" spans="3:8">
      <c r="C1308" s="103" t="s">
        <v>1075</v>
      </c>
      <c r="D1308" s="91"/>
      <c r="E1308" s="279"/>
      <c r="F1308" s="34"/>
      <c r="G1308" s="280"/>
    </row>
    <row r="1309" spans="3:8">
      <c r="C1309" s="223"/>
      <c r="D1309" s="279"/>
      <c r="E1309" s="279"/>
      <c r="F1309" s="34"/>
      <c r="G1309" s="280"/>
    </row>
    <row r="1310" spans="3:8">
      <c r="C1310" s="223" t="s">
        <v>264</v>
      </c>
      <c r="D1310" s="279"/>
      <c r="E1310" s="279"/>
      <c r="F1310" s="34"/>
      <c r="G1310" s="280"/>
    </row>
    <row r="1311" spans="3:8">
      <c r="C1311" s="223"/>
      <c r="D1311" s="279"/>
      <c r="E1311" s="279"/>
      <c r="F1311" s="34"/>
      <c r="G1311" s="280"/>
    </row>
    <row r="1312" spans="3:8" s="285" customFormat="1" ht="117">
      <c r="C1312" s="224" t="s">
        <v>1326</v>
      </c>
      <c r="D1312" s="282" t="s">
        <v>11</v>
      </c>
      <c r="E1312" s="282"/>
      <c r="F1312" s="283"/>
      <c r="G1312" s="284"/>
      <c r="H1312" s="242"/>
    </row>
    <row r="1313" spans="2:8">
      <c r="C1313" s="223"/>
      <c r="D1313" s="279"/>
      <c r="E1313" s="279"/>
      <c r="F1313" s="34"/>
      <c r="G1313" s="280"/>
    </row>
    <row r="1314" spans="2:8">
      <c r="B1314" s="230">
        <v>1</v>
      </c>
      <c r="C1314" s="223" t="s">
        <v>1327</v>
      </c>
      <c r="D1314" s="279" t="s">
        <v>15</v>
      </c>
      <c r="E1314" s="279">
        <v>990</v>
      </c>
      <c r="F1314" s="34">
        <v>280</v>
      </c>
      <c r="G1314" s="280">
        <f t="shared" si="13"/>
        <v>277200</v>
      </c>
    </row>
    <row r="1315" spans="2:8">
      <c r="C1315" s="223"/>
      <c r="D1315" s="279"/>
      <c r="E1315" s="279"/>
      <c r="F1315" s="34"/>
      <c r="G1315" s="280"/>
    </row>
    <row r="1316" spans="2:8" s="285" customFormat="1" ht="117">
      <c r="C1316" s="434" t="s">
        <v>1328</v>
      </c>
      <c r="D1316" s="435" t="s">
        <v>11</v>
      </c>
      <c r="E1316" s="435"/>
      <c r="F1316" s="283"/>
      <c r="G1316" s="284"/>
      <c r="H1316" s="242"/>
    </row>
    <row r="1317" spans="2:8">
      <c r="C1317" s="436"/>
      <c r="D1317" s="437"/>
      <c r="E1317" s="437"/>
      <c r="F1317" s="34"/>
      <c r="G1317" s="280"/>
    </row>
    <row r="1318" spans="2:8">
      <c r="B1318" s="230">
        <f>B1314+1</f>
        <v>2</v>
      </c>
      <c r="C1318" s="436" t="s">
        <v>1329</v>
      </c>
      <c r="D1318" s="437" t="s">
        <v>15</v>
      </c>
      <c r="E1318" s="437">
        <f>990*0+428</f>
        <v>428</v>
      </c>
      <c r="F1318" s="34">
        <v>280</v>
      </c>
      <c r="G1318" s="280">
        <f t="shared" ref="G1318" si="14">(E1318*F1318)</f>
        <v>119840</v>
      </c>
    </row>
    <row r="1319" spans="2:8">
      <c r="C1319" s="223"/>
      <c r="D1319" s="279"/>
      <c r="E1319" s="279"/>
      <c r="F1319" s="34"/>
      <c r="G1319" s="280"/>
    </row>
    <row r="1320" spans="2:8" ht="46.8">
      <c r="C1320" s="223" t="s">
        <v>1331</v>
      </c>
      <c r="D1320" s="279"/>
      <c r="E1320" s="279"/>
      <c r="F1320" s="34"/>
      <c r="G1320" s="280"/>
    </row>
    <row r="1321" spans="2:8">
      <c r="C1321" s="223"/>
      <c r="D1321" s="279"/>
      <c r="E1321" s="279"/>
      <c r="F1321" s="34"/>
      <c r="G1321" s="280"/>
    </row>
    <row r="1322" spans="2:8">
      <c r="B1322" s="230">
        <f>B1318+1</f>
        <v>3</v>
      </c>
      <c r="C1322" s="223" t="s">
        <v>1332</v>
      </c>
      <c r="D1322" s="279" t="s">
        <v>32</v>
      </c>
      <c r="E1322" s="279">
        <v>345</v>
      </c>
      <c r="F1322" s="34">
        <v>187.87</v>
      </c>
      <c r="G1322" s="280">
        <f t="shared" ref="G1322" si="15">(E1322*F1322)</f>
        <v>64815.15</v>
      </c>
    </row>
    <row r="1323" spans="2:8">
      <c r="C1323" s="223"/>
      <c r="D1323" s="279"/>
      <c r="E1323" s="279"/>
      <c r="F1323" s="34"/>
      <c r="G1323" s="280"/>
    </row>
    <row r="1324" spans="2:8">
      <c r="C1324" s="224" t="s">
        <v>1330</v>
      </c>
      <c r="D1324" s="282" t="s">
        <v>11</v>
      </c>
      <c r="E1324" s="279"/>
      <c r="F1324" s="34"/>
      <c r="G1324" s="280"/>
    </row>
    <row r="1325" spans="2:8">
      <c r="C1325" s="223"/>
      <c r="D1325" s="279"/>
      <c r="E1325" s="279"/>
      <c r="F1325" s="34"/>
      <c r="G1325" s="280"/>
    </row>
    <row r="1326" spans="2:8">
      <c r="B1326" s="230">
        <f>B1322+1</f>
        <v>4</v>
      </c>
      <c r="C1326" s="223" t="s">
        <v>267</v>
      </c>
      <c r="D1326" s="279" t="s">
        <v>32</v>
      </c>
      <c r="E1326" s="279">
        <v>28</v>
      </c>
      <c r="F1326" s="34">
        <v>160</v>
      </c>
      <c r="G1326" s="280">
        <f t="shared" si="13"/>
        <v>4480</v>
      </c>
    </row>
    <row r="1327" spans="2:8">
      <c r="C1327" s="223"/>
      <c r="D1327" s="279"/>
      <c r="E1327" s="279"/>
      <c r="F1327" s="34"/>
      <c r="G1327" s="280"/>
    </row>
    <row r="1328" spans="2:8">
      <c r="C1328" s="223" t="s">
        <v>268</v>
      </c>
      <c r="D1328" s="279"/>
      <c r="E1328" s="279"/>
      <c r="F1328" s="34"/>
      <c r="G1328" s="280"/>
    </row>
    <row r="1329" spans="2:8">
      <c r="C1329" s="223"/>
      <c r="D1329" s="279"/>
      <c r="E1329" s="279"/>
      <c r="F1329" s="34"/>
      <c r="G1329" s="280"/>
    </row>
    <row r="1330" spans="2:8">
      <c r="B1330" s="230">
        <f>B1326+1</f>
        <v>5</v>
      </c>
      <c r="C1330" s="223" t="s">
        <v>269</v>
      </c>
      <c r="D1330" s="279" t="s">
        <v>32</v>
      </c>
      <c r="E1330" s="279">
        <v>1127</v>
      </c>
      <c r="F1330" s="34">
        <v>110</v>
      </c>
      <c r="G1330" s="280">
        <f t="shared" si="13"/>
        <v>123970</v>
      </c>
    </row>
    <row r="1331" spans="2:8">
      <c r="C1331" s="223"/>
      <c r="D1331" s="279"/>
      <c r="E1331" s="279"/>
      <c r="F1331" s="34"/>
      <c r="G1331" s="280"/>
    </row>
    <row r="1332" spans="2:8">
      <c r="C1332" s="223" t="s">
        <v>270</v>
      </c>
      <c r="D1332" s="279"/>
      <c r="E1332" s="279"/>
      <c r="F1332" s="34"/>
      <c r="G1332" s="280"/>
    </row>
    <row r="1333" spans="2:8">
      <c r="C1333" s="223"/>
      <c r="D1333" s="279"/>
      <c r="E1333" s="279"/>
      <c r="F1333" s="34"/>
      <c r="G1333" s="280"/>
    </row>
    <row r="1334" spans="2:8">
      <c r="B1334" s="230">
        <f>B1330+1</f>
        <v>6</v>
      </c>
      <c r="C1334" s="223" t="s">
        <v>1591</v>
      </c>
      <c r="D1334" s="279" t="s">
        <v>15</v>
      </c>
      <c r="E1334" s="279">
        <v>990</v>
      </c>
      <c r="F1334" s="34">
        <v>80</v>
      </c>
      <c r="G1334" s="280">
        <f t="shared" ref="G1334:G1467" si="16">(E1334*F1334)</f>
        <v>79200</v>
      </c>
    </row>
    <row r="1335" spans="2:8">
      <c r="C1335" s="223"/>
      <c r="D1335" s="279"/>
      <c r="E1335" s="279"/>
      <c r="F1335" s="34"/>
      <c r="G1335" s="280"/>
    </row>
    <row r="1336" spans="2:8">
      <c r="C1336" s="278" t="s">
        <v>253</v>
      </c>
      <c r="D1336" s="279"/>
      <c r="E1336" s="279"/>
      <c r="F1336" s="34"/>
      <c r="G1336" s="280"/>
    </row>
    <row r="1337" spans="2:8">
      <c r="C1337" s="278" t="s">
        <v>263</v>
      </c>
      <c r="D1337" s="279"/>
      <c r="E1337" s="279"/>
      <c r="F1337" s="34"/>
      <c r="G1337" s="280"/>
    </row>
    <row r="1338" spans="2:8" s="285" customFormat="1">
      <c r="C1338" s="278" t="s">
        <v>1560</v>
      </c>
      <c r="D1338" s="282"/>
      <c r="E1338" s="282"/>
      <c r="F1338" s="283"/>
      <c r="G1338" s="284">
        <f>SUM(G1314:G1337)</f>
        <v>669505.15</v>
      </c>
      <c r="H1338" s="242"/>
    </row>
    <row r="1339" spans="2:8">
      <c r="C1339" s="223"/>
      <c r="D1339" s="279"/>
      <c r="E1339" s="279"/>
      <c r="F1339" s="34"/>
      <c r="G1339" s="280"/>
    </row>
    <row r="1340" spans="2:8" s="277" customFormat="1">
      <c r="C1340" s="288"/>
      <c r="D1340" s="289"/>
      <c r="E1340" s="289"/>
      <c r="F1340" s="290"/>
      <c r="G1340" s="291"/>
    </row>
    <row r="1341" spans="2:8">
      <c r="C1341" s="223"/>
      <c r="D1341" s="279"/>
      <c r="E1341" s="279"/>
      <c r="F1341" s="34"/>
      <c r="G1341" s="280"/>
    </row>
    <row r="1342" spans="2:8">
      <c r="C1342" s="278" t="s">
        <v>1559</v>
      </c>
      <c r="D1342" s="279"/>
      <c r="E1342" s="279"/>
      <c r="F1342" s="34"/>
      <c r="G1342" s="280"/>
    </row>
    <row r="1343" spans="2:8">
      <c r="C1343" s="223"/>
      <c r="D1343" s="279"/>
      <c r="E1343" s="279"/>
      <c r="F1343" s="34"/>
      <c r="G1343" s="280"/>
    </row>
    <row r="1344" spans="2:8">
      <c r="C1344" s="278" t="s">
        <v>262</v>
      </c>
      <c r="D1344" s="279"/>
      <c r="E1344" s="279"/>
      <c r="F1344" s="34"/>
      <c r="G1344" s="280"/>
    </row>
    <row r="1345" spans="2:7">
      <c r="C1345" s="278"/>
      <c r="D1345" s="279"/>
      <c r="E1345" s="279"/>
      <c r="F1345" s="34"/>
      <c r="G1345" s="280"/>
    </row>
    <row r="1346" spans="2:7">
      <c r="C1346" s="278" t="s">
        <v>50</v>
      </c>
      <c r="D1346" s="279"/>
      <c r="E1346" s="279"/>
      <c r="F1346" s="34"/>
      <c r="G1346" s="280"/>
    </row>
    <row r="1347" spans="2:7">
      <c r="C1347" s="223"/>
      <c r="D1347" s="279"/>
      <c r="E1347" s="279"/>
      <c r="F1347" s="34"/>
      <c r="G1347" s="280"/>
    </row>
    <row r="1348" spans="2:7">
      <c r="C1348" s="103" t="s">
        <v>1444</v>
      </c>
      <c r="D1348" s="279"/>
      <c r="E1348" s="279"/>
      <c r="F1348" s="34"/>
      <c r="G1348" s="280"/>
    </row>
    <row r="1349" spans="2:7">
      <c r="C1349" s="103" t="s">
        <v>1457</v>
      </c>
      <c r="D1349" s="279"/>
      <c r="E1349" s="279"/>
      <c r="F1349" s="34"/>
      <c r="G1349" s="280"/>
    </row>
    <row r="1350" spans="2:7">
      <c r="C1350" s="223"/>
      <c r="D1350" s="279"/>
      <c r="E1350" s="279"/>
      <c r="F1350" s="34"/>
      <c r="G1350" s="280"/>
    </row>
    <row r="1351" spans="2:7">
      <c r="C1351" s="223" t="s">
        <v>273</v>
      </c>
      <c r="D1351" s="279"/>
      <c r="E1351" s="279"/>
      <c r="F1351" s="34"/>
      <c r="G1351" s="280"/>
    </row>
    <row r="1352" spans="2:7">
      <c r="C1352" s="223"/>
      <c r="D1352" s="279"/>
      <c r="E1352" s="279"/>
      <c r="F1352" s="34"/>
      <c r="G1352" s="280"/>
    </row>
    <row r="1353" spans="2:7">
      <c r="C1353" s="223" t="s">
        <v>274</v>
      </c>
      <c r="D1353" s="279"/>
      <c r="E1353" s="279"/>
      <c r="F1353" s="34"/>
      <c r="G1353" s="280"/>
    </row>
    <row r="1354" spans="2:7">
      <c r="C1354" s="223"/>
      <c r="D1354" s="279"/>
      <c r="E1354" s="279"/>
      <c r="F1354" s="34"/>
      <c r="G1354" s="280"/>
    </row>
    <row r="1355" spans="2:7">
      <c r="B1355" s="230">
        <v>1</v>
      </c>
      <c r="C1355" s="223" t="s">
        <v>275</v>
      </c>
      <c r="D1355" s="279" t="s">
        <v>15</v>
      </c>
      <c r="E1355" s="279">
        <v>1043</v>
      </c>
      <c r="F1355" s="34">
        <v>480</v>
      </c>
      <c r="G1355" s="280">
        <f t="shared" si="16"/>
        <v>500640</v>
      </c>
    </row>
    <row r="1356" spans="2:7">
      <c r="C1356" s="223"/>
      <c r="D1356" s="279"/>
      <c r="E1356" s="279"/>
      <c r="F1356" s="34"/>
      <c r="G1356" s="280"/>
    </row>
    <row r="1357" spans="2:7">
      <c r="C1357" s="223" t="s">
        <v>276</v>
      </c>
      <c r="D1357" s="279"/>
      <c r="E1357" s="279"/>
      <c r="F1357" s="34"/>
      <c r="G1357" s="280"/>
    </row>
    <row r="1358" spans="2:7">
      <c r="C1358" s="223"/>
      <c r="D1358" s="279"/>
      <c r="E1358" s="279"/>
      <c r="F1358" s="34"/>
      <c r="G1358" s="280"/>
    </row>
    <row r="1359" spans="2:7" ht="46.8">
      <c r="B1359" s="230">
        <f>B1355+1</f>
        <v>2</v>
      </c>
      <c r="C1359" s="223" t="s">
        <v>277</v>
      </c>
      <c r="D1359" s="279" t="s">
        <v>15</v>
      </c>
      <c r="E1359" s="279">
        <v>1043</v>
      </c>
      <c r="F1359" s="34">
        <v>80</v>
      </c>
      <c r="G1359" s="280">
        <f t="shared" si="16"/>
        <v>83440</v>
      </c>
    </row>
    <row r="1360" spans="2:7">
      <c r="C1360" s="223"/>
      <c r="D1360" s="279"/>
      <c r="E1360" s="279"/>
      <c r="F1360" s="34"/>
      <c r="G1360" s="280"/>
    </row>
    <row r="1361" spans="2:8">
      <c r="B1361" s="230">
        <f>B1359+1</f>
        <v>3</v>
      </c>
      <c r="C1361" s="223" t="s">
        <v>278</v>
      </c>
      <c r="D1361" s="279" t="s">
        <v>15</v>
      </c>
      <c r="E1361" s="279">
        <v>1043</v>
      </c>
      <c r="F1361" s="34">
        <v>120</v>
      </c>
      <c r="G1361" s="280">
        <f t="shared" ref="G1361" si="17">(E1361*F1361)</f>
        <v>125160</v>
      </c>
    </row>
    <row r="1362" spans="2:8">
      <c r="C1362" s="223"/>
      <c r="D1362" s="279"/>
      <c r="E1362" s="279"/>
      <c r="F1362" s="34"/>
      <c r="G1362" s="280"/>
    </row>
    <row r="1363" spans="2:8">
      <c r="C1363" s="223"/>
      <c r="D1363" s="279"/>
      <c r="E1363" s="279"/>
      <c r="F1363" s="34"/>
      <c r="G1363" s="280"/>
    </row>
    <row r="1364" spans="2:8">
      <c r="C1364" s="278" t="s">
        <v>262</v>
      </c>
      <c r="D1364" s="279"/>
      <c r="E1364" s="279"/>
      <c r="F1364" s="34"/>
      <c r="G1364" s="280"/>
    </row>
    <row r="1365" spans="2:8">
      <c r="C1365" s="278" t="s">
        <v>50</v>
      </c>
      <c r="D1365" s="279"/>
      <c r="E1365" s="279"/>
      <c r="F1365" s="34"/>
      <c r="G1365" s="280"/>
    </row>
    <row r="1366" spans="2:8" s="285" customFormat="1">
      <c r="C1366" s="278" t="s">
        <v>1560</v>
      </c>
      <c r="D1366" s="282"/>
      <c r="E1366" s="282"/>
      <c r="F1366" s="283"/>
      <c r="G1366" s="284">
        <f>SUM(G1355:G1365)</f>
        <v>709240</v>
      </c>
      <c r="H1366" s="242"/>
    </row>
    <row r="1367" spans="2:8">
      <c r="C1367" s="278"/>
      <c r="D1367" s="279"/>
      <c r="E1367" s="279"/>
      <c r="F1367" s="34"/>
      <c r="G1367" s="280"/>
    </row>
    <row r="1368" spans="2:8" s="277" customFormat="1">
      <c r="C1368" s="293"/>
      <c r="D1368" s="289"/>
      <c r="E1368" s="289"/>
      <c r="F1368" s="290"/>
      <c r="G1368" s="291"/>
    </row>
    <row r="1369" spans="2:8" s="277" customFormat="1">
      <c r="B1369" s="230"/>
      <c r="C1369" s="278"/>
      <c r="D1369" s="279"/>
      <c r="E1369" s="279"/>
      <c r="F1369" s="34"/>
      <c r="G1369" s="280"/>
    </row>
    <row r="1370" spans="2:8">
      <c r="C1370" s="278" t="s">
        <v>1559</v>
      </c>
      <c r="D1370" s="279"/>
      <c r="E1370" s="279"/>
      <c r="F1370" s="34"/>
      <c r="G1370" s="280"/>
    </row>
    <row r="1371" spans="2:8">
      <c r="C1371" s="278"/>
      <c r="D1371" s="279"/>
      <c r="E1371" s="279"/>
      <c r="F1371" s="34"/>
      <c r="G1371" s="280"/>
    </row>
    <row r="1372" spans="2:8">
      <c r="C1372" s="278" t="s">
        <v>272</v>
      </c>
      <c r="D1372" s="279"/>
      <c r="E1372" s="279"/>
      <c r="F1372" s="34"/>
      <c r="G1372" s="280"/>
    </row>
    <row r="1373" spans="2:8">
      <c r="C1373" s="278"/>
      <c r="D1373" s="279"/>
      <c r="E1373" s="279"/>
      <c r="F1373" s="34"/>
      <c r="G1373" s="280"/>
    </row>
    <row r="1374" spans="2:8">
      <c r="C1374" s="278" t="s">
        <v>54</v>
      </c>
      <c r="D1374" s="279"/>
      <c r="E1374" s="279"/>
      <c r="F1374" s="34"/>
      <c r="G1374" s="280"/>
    </row>
    <row r="1375" spans="2:8">
      <c r="C1375" s="223"/>
      <c r="D1375" s="279"/>
      <c r="E1375" s="279"/>
      <c r="F1375" s="34"/>
      <c r="G1375" s="280"/>
    </row>
    <row r="1376" spans="2:8">
      <c r="C1376" s="103" t="s">
        <v>1444</v>
      </c>
      <c r="D1376" s="91"/>
      <c r="E1376" s="279"/>
      <c r="F1376" s="34"/>
      <c r="G1376" s="280"/>
    </row>
    <row r="1377" spans="3:7">
      <c r="C1377" s="103" t="s">
        <v>1457</v>
      </c>
      <c r="D1377" s="91"/>
      <c r="E1377" s="279"/>
      <c r="F1377" s="34"/>
      <c r="G1377" s="280"/>
    </row>
    <row r="1378" spans="3:7">
      <c r="C1378" s="103"/>
      <c r="D1378" s="91"/>
      <c r="E1378" s="279"/>
      <c r="F1378" s="34"/>
      <c r="G1378" s="280"/>
    </row>
    <row r="1379" spans="3:7">
      <c r="C1379" s="103" t="s">
        <v>789</v>
      </c>
      <c r="D1379" s="58" t="s">
        <v>8</v>
      </c>
      <c r="E1379" s="279"/>
      <c r="F1379" s="34"/>
      <c r="G1379" s="280"/>
    </row>
    <row r="1380" spans="3:7">
      <c r="C1380" s="103"/>
      <c r="D1380" s="91"/>
      <c r="E1380" s="279"/>
      <c r="F1380" s="34"/>
      <c r="G1380" s="280"/>
    </row>
    <row r="1381" spans="3:7">
      <c r="C1381" s="103" t="s">
        <v>1076</v>
      </c>
      <c r="D1381" s="58" t="s">
        <v>11</v>
      </c>
      <c r="E1381" s="279"/>
      <c r="F1381" s="34"/>
      <c r="G1381" s="280"/>
    </row>
    <row r="1382" spans="3:7">
      <c r="C1382" s="103"/>
      <c r="D1382" s="91"/>
      <c r="E1382" s="279"/>
      <c r="F1382" s="34"/>
      <c r="G1382" s="280"/>
    </row>
    <row r="1383" spans="3:7">
      <c r="C1383" s="103" t="s">
        <v>1074</v>
      </c>
      <c r="D1383" s="91"/>
      <c r="E1383" s="279"/>
      <c r="F1383" s="34"/>
      <c r="G1383" s="280"/>
    </row>
    <row r="1384" spans="3:7">
      <c r="C1384" s="103" t="s">
        <v>1077</v>
      </c>
      <c r="D1384" s="91"/>
      <c r="E1384" s="279"/>
      <c r="F1384" s="34"/>
      <c r="G1384" s="280"/>
    </row>
    <row r="1385" spans="3:7">
      <c r="C1385" s="103"/>
      <c r="D1385" s="91"/>
      <c r="E1385" s="279"/>
      <c r="F1385" s="34"/>
      <c r="G1385" s="280"/>
    </row>
    <row r="1386" spans="3:7">
      <c r="C1386" s="103" t="s">
        <v>1078</v>
      </c>
      <c r="D1386" s="58" t="s">
        <v>11</v>
      </c>
      <c r="E1386" s="279"/>
      <c r="F1386" s="34"/>
      <c r="G1386" s="280"/>
    </row>
    <row r="1387" spans="3:7">
      <c r="C1387" s="103"/>
      <c r="D1387" s="91"/>
      <c r="E1387" s="279"/>
      <c r="F1387" s="34"/>
      <c r="G1387" s="280"/>
    </row>
    <row r="1388" spans="3:7">
      <c r="C1388" s="103" t="s">
        <v>1079</v>
      </c>
      <c r="D1388" s="91"/>
      <c r="E1388" s="279"/>
      <c r="F1388" s="34"/>
      <c r="G1388" s="280"/>
    </row>
    <row r="1389" spans="3:7">
      <c r="C1389" s="103" t="s">
        <v>1080</v>
      </c>
      <c r="D1389" s="91"/>
      <c r="E1389" s="279"/>
      <c r="F1389" s="34"/>
      <c r="G1389" s="280"/>
    </row>
    <row r="1390" spans="3:7">
      <c r="C1390" s="103"/>
      <c r="D1390" s="91"/>
      <c r="E1390" s="279"/>
      <c r="F1390" s="34"/>
      <c r="G1390" s="280"/>
    </row>
    <row r="1391" spans="3:7">
      <c r="C1391" s="103" t="s">
        <v>1081</v>
      </c>
      <c r="D1391" s="91"/>
      <c r="E1391" s="279"/>
      <c r="F1391" s="34"/>
      <c r="G1391" s="280"/>
    </row>
    <row r="1392" spans="3:7">
      <c r="C1392" s="103"/>
      <c r="D1392" s="91"/>
      <c r="E1392" s="279"/>
      <c r="F1392" s="34"/>
      <c r="G1392" s="280"/>
    </row>
    <row r="1393" spans="3:7">
      <c r="C1393" s="103" t="s">
        <v>1082</v>
      </c>
      <c r="D1393" s="91"/>
      <c r="E1393" s="279"/>
      <c r="F1393" s="34"/>
      <c r="G1393" s="280"/>
    </row>
    <row r="1394" spans="3:7">
      <c r="C1394" s="103"/>
      <c r="D1394" s="91"/>
      <c r="E1394" s="279"/>
      <c r="F1394" s="34"/>
      <c r="G1394" s="280"/>
    </row>
    <row r="1395" spans="3:7">
      <c r="C1395" s="103" t="s">
        <v>1083</v>
      </c>
      <c r="D1395" s="91"/>
      <c r="E1395" s="279"/>
      <c r="F1395" s="34"/>
      <c r="G1395" s="280"/>
    </row>
    <row r="1396" spans="3:7">
      <c r="C1396" s="103"/>
      <c r="D1396" s="91"/>
      <c r="E1396" s="279"/>
      <c r="F1396" s="34"/>
      <c r="G1396" s="280"/>
    </row>
    <row r="1397" spans="3:7">
      <c r="C1397" s="103" t="s">
        <v>1084</v>
      </c>
      <c r="D1397" s="91"/>
      <c r="E1397" s="279"/>
      <c r="F1397" s="34"/>
      <c r="G1397" s="280"/>
    </row>
    <row r="1398" spans="3:7">
      <c r="C1398" s="103"/>
      <c r="D1398" s="91"/>
      <c r="E1398" s="279"/>
      <c r="F1398" s="34"/>
      <c r="G1398" s="280"/>
    </row>
    <row r="1399" spans="3:7">
      <c r="C1399" s="103" t="s">
        <v>1085</v>
      </c>
      <c r="D1399" s="91"/>
      <c r="E1399" s="279"/>
      <c r="F1399" s="34"/>
      <c r="G1399" s="280"/>
    </row>
    <row r="1400" spans="3:7">
      <c r="C1400" s="103"/>
      <c r="D1400" s="91"/>
      <c r="E1400" s="279"/>
      <c r="F1400" s="34"/>
      <c r="G1400" s="280"/>
    </row>
    <row r="1401" spans="3:7">
      <c r="C1401" s="103" t="s">
        <v>1086</v>
      </c>
      <c r="D1401" s="91"/>
      <c r="E1401" s="279"/>
      <c r="F1401" s="34"/>
      <c r="G1401" s="280"/>
    </row>
    <row r="1402" spans="3:7">
      <c r="C1402" s="103"/>
      <c r="D1402" s="91"/>
      <c r="E1402" s="279"/>
      <c r="F1402" s="34"/>
      <c r="G1402" s="280"/>
    </row>
    <row r="1403" spans="3:7">
      <c r="C1403" s="103" t="s">
        <v>1087</v>
      </c>
      <c r="D1403" s="91"/>
      <c r="E1403" s="279"/>
      <c r="F1403" s="34"/>
      <c r="G1403" s="280"/>
    </row>
    <row r="1404" spans="3:7">
      <c r="C1404" s="103"/>
      <c r="D1404" s="91"/>
      <c r="E1404" s="279"/>
      <c r="F1404" s="34"/>
      <c r="G1404" s="280"/>
    </row>
    <row r="1405" spans="3:7">
      <c r="C1405" s="103" t="s">
        <v>1088</v>
      </c>
      <c r="D1405" s="91"/>
      <c r="E1405" s="279"/>
      <c r="F1405" s="34"/>
      <c r="G1405" s="280"/>
    </row>
    <row r="1406" spans="3:7">
      <c r="C1406" s="103"/>
      <c r="D1406" s="91"/>
      <c r="E1406" s="279"/>
      <c r="F1406" s="34"/>
      <c r="G1406" s="280"/>
    </row>
    <row r="1407" spans="3:7">
      <c r="C1407" s="103" t="s">
        <v>1089</v>
      </c>
      <c r="D1407" s="91"/>
      <c r="E1407" s="279"/>
      <c r="F1407" s="34"/>
      <c r="G1407" s="280"/>
    </row>
    <row r="1408" spans="3:7">
      <c r="C1408" s="103"/>
      <c r="D1408" s="91"/>
      <c r="E1408" s="279"/>
      <c r="F1408" s="34"/>
      <c r="G1408" s="280"/>
    </row>
    <row r="1409" spans="3:8">
      <c r="C1409" s="103" t="s">
        <v>1090</v>
      </c>
      <c r="D1409" s="91"/>
      <c r="E1409" s="279"/>
      <c r="F1409" s="34"/>
      <c r="G1409" s="280"/>
    </row>
    <row r="1410" spans="3:8">
      <c r="C1410" s="103"/>
      <c r="D1410" s="91"/>
      <c r="E1410" s="279"/>
      <c r="F1410" s="34"/>
      <c r="G1410" s="280"/>
    </row>
    <row r="1411" spans="3:8">
      <c r="C1411" s="103" t="s">
        <v>1091</v>
      </c>
      <c r="D1411" s="91"/>
      <c r="E1411" s="279"/>
      <c r="F1411" s="34"/>
      <c r="G1411" s="280"/>
    </row>
    <row r="1412" spans="3:8">
      <c r="C1412" s="103"/>
      <c r="D1412" s="91"/>
      <c r="E1412" s="279"/>
      <c r="F1412" s="34"/>
      <c r="G1412" s="280"/>
    </row>
    <row r="1413" spans="3:8">
      <c r="C1413" s="103" t="s">
        <v>1092</v>
      </c>
      <c r="D1413" s="91"/>
      <c r="E1413" s="279"/>
      <c r="F1413" s="34"/>
      <c r="G1413" s="280"/>
    </row>
    <row r="1414" spans="3:8">
      <c r="C1414" s="223"/>
      <c r="D1414" s="279"/>
      <c r="E1414" s="279"/>
      <c r="F1414" s="34"/>
      <c r="G1414" s="280"/>
    </row>
    <row r="1415" spans="3:8">
      <c r="C1415" s="224" t="s">
        <v>280</v>
      </c>
      <c r="D1415" s="279"/>
      <c r="E1415" s="279"/>
      <c r="F1415" s="34"/>
      <c r="G1415" s="280"/>
    </row>
    <row r="1416" spans="3:8">
      <c r="C1416" s="223"/>
      <c r="D1416" s="279"/>
      <c r="E1416" s="279"/>
      <c r="F1416" s="34"/>
      <c r="G1416" s="280"/>
    </row>
    <row r="1417" spans="3:8">
      <c r="C1417" s="439" t="s">
        <v>281</v>
      </c>
      <c r="D1417" s="279" t="s">
        <v>22</v>
      </c>
      <c r="E1417" s="279">
        <v>36</v>
      </c>
      <c r="F1417" s="34">
        <v>40</v>
      </c>
      <c r="G1417" s="280">
        <f t="shared" si="16"/>
        <v>1440</v>
      </c>
    </row>
    <row r="1418" spans="3:8">
      <c r="C1418" s="223"/>
      <c r="D1418" s="279"/>
      <c r="E1418" s="279"/>
      <c r="F1418" s="34"/>
      <c r="G1418" s="280"/>
    </row>
    <row r="1419" spans="3:8">
      <c r="C1419" s="223" t="s">
        <v>1593</v>
      </c>
      <c r="D1419" s="279" t="s">
        <v>22</v>
      </c>
      <c r="E1419" s="29">
        <v>54</v>
      </c>
      <c r="F1419" s="34">
        <v>650</v>
      </c>
      <c r="G1419" s="280">
        <f t="shared" ref="G1419" si="18">(E1419*F1419)</f>
        <v>35100</v>
      </c>
    </row>
    <row r="1420" spans="3:8">
      <c r="C1420" s="223"/>
      <c r="D1420" s="279"/>
      <c r="E1420" s="279"/>
      <c r="F1420" s="34"/>
      <c r="G1420" s="280"/>
    </row>
    <row r="1421" spans="3:8" s="285" customFormat="1">
      <c r="C1421" s="224" t="s">
        <v>55</v>
      </c>
      <c r="D1421" s="282" t="s">
        <v>11</v>
      </c>
      <c r="E1421" s="282"/>
      <c r="F1421" s="283"/>
      <c r="G1421" s="284"/>
      <c r="H1421" s="242"/>
    </row>
    <row r="1422" spans="3:8">
      <c r="C1422" s="223"/>
      <c r="D1422" s="279"/>
      <c r="E1422" s="279"/>
      <c r="F1422" s="34"/>
      <c r="G1422" s="280"/>
    </row>
    <row r="1423" spans="3:8">
      <c r="C1423" s="223" t="s">
        <v>282</v>
      </c>
      <c r="D1423" s="279"/>
      <c r="E1423" s="279"/>
      <c r="F1423" s="34"/>
      <c r="G1423" s="280"/>
    </row>
    <row r="1424" spans="3:8">
      <c r="C1424" s="223"/>
      <c r="D1424" s="279"/>
      <c r="E1424" s="279"/>
      <c r="F1424" s="34"/>
      <c r="G1424" s="280"/>
    </row>
    <row r="1425" spans="3:7">
      <c r="C1425" s="223" t="s">
        <v>1334</v>
      </c>
      <c r="D1425" s="279" t="s">
        <v>22</v>
      </c>
      <c r="E1425" s="279">
        <v>54</v>
      </c>
      <c r="F1425" s="34">
        <v>1000</v>
      </c>
      <c r="G1425" s="280">
        <f t="shared" si="16"/>
        <v>54000</v>
      </c>
    </row>
    <row r="1426" spans="3:7">
      <c r="C1426" s="223"/>
      <c r="D1426" s="279"/>
      <c r="E1426" s="279"/>
      <c r="F1426" s="34"/>
      <c r="G1426" s="280"/>
    </row>
    <row r="1427" spans="3:7">
      <c r="C1427" s="224" t="s">
        <v>1474</v>
      </c>
      <c r="F1427" s="230"/>
      <c r="G1427" s="230"/>
    </row>
    <row r="1428" spans="3:7">
      <c r="C1428" s="223"/>
      <c r="D1428" s="279"/>
      <c r="E1428" s="279"/>
      <c r="F1428" s="34"/>
      <c r="G1428" s="280"/>
    </row>
    <row r="1429" spans="3:7" ht="46.8">
      <c r="C1429" s="223" t="s">
        <v>1473</v>
      </c>
      <c r="D1429" s="279" t="s">
        <v>22</v>
      </c>
      <c r="E1429" s="279">
        <v>18</v>
      </c>
      <c r="F1429" s="34">
        <v>1000</v>
      </c>
      <c r="G1429" s="280">
        <f>(E1429*F1429)</f>
        <v>18000</v>
      </c>
    </row>
    <row r="1430" spans="3:7">
      <c r="C1430" s="223"/>
      <c r="D1430" s="279"/>
      <c r="E1430" s="279"/>
      <c r="F1430" s="34"/>
      <c r="G1430" s="280"/>
    </row>
    <row r="1431" spans="3:7">
      <c r="C1431" s="224" t="s">
        <v>1471</v>
      </c>
      <c r="F1431" s="230"/>
      <c r="G1431" s="230"/>
    </row>
    <row r="1432" spans="3:7">
      <c r="C1432" s="224"/>
      <c r="D1432" s="279"/>
      <c r="E1432" s="279"/>
      <c r="F1432" s="34"/>
      <c r="G1432" s="280"/>
    </row>
    <row r="1433" spans="3:7">
      <c r="C1433" s="223" t="s">
        <v>1470</v>
      </c>
      <c r="D1433" s="279" t="s">
        <v>22</v>
      </c>
      <c r="E1433" s="279">
        <v>18</v>
      </c>
      <c r="F1433" s="34">
        <v>550</v>
      </c>
      <c r="G1433" s="280">
        <f>(E1433*F1433)</f>
        <v>9900</v>
      </c>
    </row>
    <row r="1434" spans="3:7">
      <c r="C1434" s="223"/>
      <c r="D1434" s="279"/>
      <c r="E1434" s="279"/>
      <c r="F1434" s="34"/>
      <c r="G1434" s="280"/>
    </row>
    <row r="1435" spans="3:7">
      <c r="C1435" s="224" t="s">
        <v>1592</v>
      </c>
      <c r="F1435" s="230"/>
      <c r="G1435" s="230"/>
    </row>
    <row r="1436" spans="3:7">
      <c r="C1436" s="223"/>
      <c r="D1436" s="279"/>
      <c r="E1436" s="279"/>
      <c r="F1436" s="34"/>
      <c r="G1436" s="280"/>
    </row>
    <row r="1437" spans="3:7" ht="46.8">
      <c r="C1437" s="223" t="s">
        <v>1472</v>
      </c>
      <c r="D1437" s="279" t="s">
        <v>22</v>
      </c>
      <c r="E1437" s="279">
        <v>3</v>
      </c>
      <c r="F1437" s="34">
        <v>650</v>
      </c>
      <c r="G1437" s="280">
        <f>(E1437*F1437)</f>
        <v>1950</v>
      </c>
    </row>
    <row r="1438" spans="3:7">
      <c r="C1438" s="223"/>
      <c r="D1438" s="279"/>
      <c r="E1438" s="279"/>
      <c r="F1438" s="34"/>
      <c r="G1438" s="280"/>
    </row>
    <row r="1439" spans="3:7">
      <c r="C1439" s="564" t="s">
        <v>300</v>
      </c>
      <c r="D1439" s="279"/>
      <c r="E1439" s="279"/>
      <c r="F1439" s="34"/>
      <c r="G1439" s="280"/>
    </row>
    <row r="1440" spans="3:7">
      <c r="C1440" s="223"/>
      <c r="D1440" s="279"/>
      <c r="E1440" s="279"/>
      <c r="F1440" s="34"/>
      <c r="G1440" s="280"/>
    </row>
    <row r="1441" spans="3:8">
      <c r="C1441" s="564" t="s">
        <v>301</v>
      </c>
      <c r="D1441" s="27" t="s">
        <v>22</v>
      </c>
      <c r="E1441" s="27">
        <v>3</v>
      </c>
      <c r="F1441" s="33">
        <v>1200</v>
      </c>
      <c r="G1441" s="280">
        <f t="shared" ref="G1441:G1443" si="19">(E1441*F1441)</f>
        <v>3600</v>
      </c>
    </row>
    <row r="1442" spans="3:8">
      <c r="C1442" s="564"/>
      <c r="D1442" s="27"/>
      <c r="E1442" s="27"/>
      <c r="F1442" s="33"/>
      <c r="G1442" s="280"/>
    </row>
    <row r="1443" spans="3:8">
      <c r="C1443" s="564" t="s">
        <v>302</v>
      </c>
      <c r="D1443" s="27" t="s">
        <v>22</v>
      </c>
      <c r="E1443" s="27">
        <v>3</v>
      </c>
      <c r="F1443" s="33">
        <v>1200</v>
      </c>
      <c r="G1443" s="280">
        <f t="shared" si="19"/>
        <v>3600</v>
      </c>
    </row>
    <row r="1444" spans="3:8">
      <c r="C1444" s="223"/>
      <c r="D1444" s="279"/>
      <c r="E1444" s="279"/>
      <c r="F1444" s="34"/>
      <c r="G1444" s="280"/>
    </row>
    <row r="1445" spans="3:8">
      <c r="C1445" s="224" t="s">
        <v>1476</v>
      </c>
      <c r="D1445" s="279"/>
      <c r="E1445" s="279"/>
      <c r="F1445" s="34"/>
      <c r="G1445" s="280"/>
    </row>
    <row r="1446" spans="3:8">
      <c r="C1446" s="223"/>
      <c r="D1446" s="279"/>
      <c r="E1446" s="279"/>
      <c r="F1446" s="34"/>
      <c r="G1446" s="280"/>
    </row>
    <row r="1447" spans="3:8">
      <c r="C1447" s="223" t="s">
        <v>1475</v>
      </c>
      <c r="D1447" s="279" t="s">
        <v>22</v>
      </c>
      <c r="E1447" s="279">
        <v>22</v>
      </c>
      <c r="F1447" s="34">
        <v>650</v>
      </c>
      <c r="G1447" s="280">
        <f t="shared" ref="G1447" si="20">(E1447*F1447)</f>
        <v>14300</v>
      </c>
    </row>
    <row r="1448" spans="3:8">
      <c r="C1448" s="223"/>
      <c r="D1448" s="279"/>
      <c r="E1448" s="279"/>
      <c r="F1448" s="34"/>
      <c r="G1448" s="280"/>
    </row>
    <row r="1449" spans="3:8">
      <c r="C1449" s="224" t="s">
        <v>1478</v>
      </c>
      <c r="F1449" s="230"/>
      <c r="G1449" s="230"/>
    </row>
    <row r="1450" spans="3:8">
      <c r="C1450" s="223"/>
      <c r="D1450" s="279"/>
      <c r="E1450" s="279"/>
      <c r="F1450" s="34"/>
      <c r="G1450" s="280"/>
    </row>
    <row r="1451" spans="3:8">
      <c r="C1451" s="223" t="s">
        <v>1477</v>
      </c>
      <c r="D1451" s="279" t="s">
        <v>22</v>
      </c>
      <c r="E1451" s="279">
        <v>22</v>
      </c>
      <c r="F1451" s="34">
        <v>650</v>
      </c>
      <c r="G1451" s="280">
        <f t="shared" ref="G1451" si="21">(E1451*F1451)</f>
        <v>14300</v>
      </c>
    </row>
    <row r="1452" spans="3:8">
      <c r="C1452" s="223"/>
      <c r="D1452" s="279"/>
      <c r="E1452" s="279"/>
      <c r="F1452" s="34"/>
      <c r="G1452" s="280"/>
    </row>
    <row r="1453" spans="3:8" s="285" customFormat="1">
      <c r="C1453" s="224" t="s">
        <v>56</v>
      </c>
      <c r="D1453" s="282" t="s">
        <v>5</v>
      </c>
      <c r="E1453" s="282"/>
      <c r="F1453" s="283"/>
      <c r="G1453" s="284"/>
      <c r="H1453" s="242"/>
    </row>
    <row r="1454" spans="3:8">
      <c r="C1454" s="223"/>
      <c r="D1454" s="279"/>
      <c r="E1454" s="279"/>
      <c r="F1454" s="34"/>
      <c r="G1454" s="280"/>
    </row>
    <row r="1455" spans="3:8">
      <c r="C1455" s="224" t="s">
        <v>1481</v>
      </c>
      <c r="F1455" s="230"/>
      <c r="G1455" s="230"/>
    </row>
    <row r="1456" spans="3:8">
      <c r="C1456" s="223"/>
      <c r="D1456" s="279"/>
      <c r="E1456" s="279"/>
      <c r="F1456" s="34"/>
      <c r="G1456" s="280"/>
    </row>
    <row r="1457" spans="3:8">
      <c r="C1457" s="223" t="s">
        <v>1480</v>
      </c>
      <c r="D1457" s="279" t="s">
        <v>22</v>
      </c>
      <c r="E1457" s="279">
        <v>78</v>
      </c>
      <c r="F1457" s="34">
        <v>125</v>
      </c>
      <c r="G1457" s="280">
        <f>(E1457*F1457)</f>
        <v>9750</v>
      </c>
    </row>
    <row r="1458" spans="3:8">
      <c r="C1458" s="223"/>
      <c r="D1458" s="279"/>
      <c r="E1458" s="279"/>
      <c r="F1458" s="34"/>
      <c r="G1458" s="280"/>
    </row>
    <row r="1459" spans="3:8">
      <c r="C1459" s="224" t="s">
        <v>1482</v>
      </c>
      <c r="F1459" s="230"/>
      <c r="G1459" s="230"/>
    </row>
    <row r="1460" spans="3:8">
      <c r="C1460" s="223"/>
      <c r="D1460" s="279"/>
      <c r="E1460" s="279"/>
      <c r="F1460" s="34"/>
      <c r="G1460" s="280"/>
    </row>
    <row r="1461" spans="3:8" ht="46.8">
      <c r="C1461" s="223" t="s">
        <v>1479</v>
      </c>
      <c r="D1461" s="279" t="s">
        <v>22</v>
      </c>
      <c r="E1461" s="279">
        <v>30</v>
      </c>
      <c r="F1461" s="34">
        <v>4800</v>
      </c>
      <c r="G1461" s="280">
        <f t="shared" ref="G1461" si="22">(E1461*F1461)</f>
        <v>144000</v>
      </c>
    </row>
    <row r="1462" spans="3:8">
      <c r="C1462" s="223"/>
      <c r="D1462" s="279"/>
      <c r="E1462" s="279"/>
      <c r="F1462" s="34"/>
      <c r="G1462" s="280"/>
    </row>
    <row r="1463" spans="3:8" s="285" customFormat="1">
      <c r="C1463" s="224" t="s">
        <v>290</v>
      </c>
      <c r="D1463" s="282" t="s">
        <v>5</v>
      </c>
      <c r="E1463" s="282"/>
      <c r="F1463" s="283"/>
      <c r="G1463" s="284"/>
      <c r="H1463" s="242"/>
    </row>
    <row r="1464" spans="3:8" s="285" customFormat="1">
      <c r="C1464" s="224"/>
      <c r="D1464" s="282"/>
      <c r="E1464" s="282"/>
      <c r="F1464" s="283"/>
      <c r="G1464" s="284"/>
      <c r="H1464" s="242"/>
    </row>
    <row r="1465" spans="3:8" s="285" customFormat="1">
      <c r="C1465" s="354" t="s">
        <v>291</v>
      </c>
      <c r="D1465" s="282" t="s">
        <v>11</v>
      </c>
      <c r="E1465" s="282"/>
      <c r="F1465" s="283"/>
      <c r="G1465" s="284"/>
      <c r="H1465" s="242"/>
    </row>
    <row r="1466" spans="3:8">
      <c r="C1466" s="223"/>
      <c r="D1466" s="279"/>
      <c r="E1466" s="279"/>
      <c r="F1466" s="34"/>
      <c r="G1466" s="280"/>
    </row>
    <row r="1467" spans="3:8" ht="70.2">
      <c r="C1467" s="223" t="s">
        <v>1333</v>
      </c>
      <c r="D1467" s="279" t="s">
        <v>22</v>
      </c>
      <c r="E1467" s="279">
        <v>57</v>
      </c>
      <c r="F1467" s="34">
        <f>650*0+285</f>
        <v>285</v>
      </c>
      <c r="G1467" s="280">
        <f t="shared" si="16"/>
        <v>16245</v>
      </c>
    </row>
    <row r="1468" spans="3:8">
      <c r="C1468" s="223"/>
      <c r="D1468" s="279"/>
      <c r="E1468" s="279"/>
      <c r="F1468" s="34"/>
      <c r="G1468" s="280"/>
    </row>
    <row r="1469" spans="3:8" s="285" customFormat="1">
      <c r="C1469" s="224" t="s">
        <v>303</v>
      </c>
      <c r="D1469" s="282" t="s">
        <v>11</v>
      </c>
      <c r="E1469" s="282"/>
      <c r="F1469" s="283"/>
      <c r="G1469" s="284"/>
      <c r="H1469" s="242"/>
    </row>
    <row r="1470" spans="3:8">
      <c r="C1470" s="223"/>
      <c r="D1470" s="279"/>
      <c r="E1470" s="279"/>
      <c r="F1470" s="34"/>
      <c r="G1470" s="280"/>
    </row>
    <row r="1471" spans="3:8">
      <c r="C1471" s="223" t="s">
        <v>304</v>
      </c>
      <c r="D1471" s="279" t="s">
        <v>22</v>
      </c>
      <c r="E1471" s="279">
        <v>20</v>
      </c>
      <c r="F1471" s="34">
        <v>3500</v>
      </c>
      <c r="G1471" s="280">
        <f t="shared" ref="G1471:G1559" si="23">(E1471*F1471)</f>
        <v>70000</v>
      </c>
    </row>
    <row r="1472" spans="3:8">
      <c r="C1472" s="223"/>
      <c r="D1472" s="279"/>
      <c r="E1472" s="279"/>
      <c r="F1472" s="34"/>
      <c r="G1472" s="280"/>
    </row>
    <row r="1473" spans="2:8">
      <c r="C1473" s="278" t="s">
        <v>272</v>
      </c>
      <c r="D1473" s="279"/>
      <c r="E1473" s="279"/>
      <c r="F1473" s="34"/>
      <c r="G1473" s="280"/>
    </row>
    <row r="1474" spans="2:8">
      <c r="C1474" s="278" t="s">
        <v>54</v>
      </c>
      <c r="D1474" s="279"/>
      <c r="E1474" s="279"/>
      <c r="F1474" s="34"/>
      <c r="G1474" s="280"/>
    </row>
    <row r="1475" spans="2:8" s="285" customFormat="1">
      <c r="C1475" s="278" t="s">
        <v>1560</v>
      </c>
      <c r="D1475" s="282"/>
      <c r="E1475" s="282"/>
      <c r="F1475" s="283"/>
      <c r="G1475" s="284">
        <f>SUM(G1417:G1474)</f>
        <v>396185</v>
      </c>
      <c r="H1475" s="242"/>
    </row>
    <row r="1476" spans="2:8">
      <c r="C1476" s="223"/>
      <c r="D1476" s="279"/>
      <c r="E1476" s="279"/>
      <c r="F1476" s="34"/>
      <c r="G1476" s="280"/>
    </row>
    <row r="1477" spans="2:8" s="277" customFormat="1">
      <c r="C1477" s="288"/>
      <c r="D1477" s="289"/>
      <c r="E1477" s="289"/>
      <c r="F1477" s="290"/>
      <c r="G1477" s="291"/>
    </row>
    <row r="1478" spans="2:8" s="277" customFormat="1">
      <c r="B1478" s="230"/>
      <c r="C1478" s="223"/>
      <c r="D1478" s="279"/>
      <c r="E1478" s="279"/>
      <c r="F1478" s="34"/>
      <c r="G1478" s="280"/>
    </row>
    <row r="1479" spans="2:8">
      <c r="C1479" s="278" t="s">
        <v>1559</v>
      </c>
      <c r="D1479" s="279"/>
      <c r="E1479" s="279"/>
      <c r="F1479" s="34"/>
      <c r="G1479" s="280"/>
    </row>
    <row r="1480" spans="2:8">
      <c r="C1480" s="278"/>
      <c r="D1480" s="279"/>
      <c r="E1480" s="279"/>
      <c r="F1480" s="34"/>
      <c r="G1480" s="280"/>
    </row>
    <row r="1481" spans="2:8">
      <c r="C1481" s="278" t="s">
        <v>279</v>
      </c>
      <c r="D1481" s="279"/>
      <c r="E1481" s="279"/>
      <c r="F1481" s="34"/>
      <c r="G1481" s="280"/>
    </row>
    <row r="1482" spans="2:8">
      <c r="C1482" s="278"/>
      <c r="D1482" s="279"/>
      <c r="E1482" s="279"/>
      <c r="F1482" s="34"/>
      <c r="G1482" s="280"/>
    </row>
    <row r="1483" spans="2:8">
      <c r="C1483" s="278" t="s">
        <v>57</v>
      </c>
      <c r="D1483" s="279"/>
      <c r="E1483" s="279"/>
      <c r="F1483" s="34"/>
      <c r="G1483" s="280"/>
    </row>
    <row r="1484" spans="2:8">
      <c r="C1484" s="223"/>
      <c r="D1484" s="279"/>
      <c r="E1484" s="279"/>
      <c r="F1484" s="34"/>
      <c r="G1484" s="280"/>
    </row>
    <row r="1485" spans="2:8">
      <c r="C1485" s="103" t="s">
        <v>1444</v>
      </c>
      <c r="D1485" s="91"/>
      <c r="E1485" s="279"/>
      <c r="F1485" s="34"/>
      <c r="G1485" s="280"/>
    </row>
    <row r="1486" spans="2:8">
      <c r="C1486" s="103" t="s">
        <v>1457</v>
      </c>
      <c r="D1486" s="91"/>
      <c r="E1486" s="279"/>
      <c r="F1486" s="34"/>
      <c r="G1486" s="280"/>
    </row>
    <row r="1487" spans="2:8">
      <c r="C1487" s="103"/>
      <c r="D1487" s="91"/>
      <c r="E1487" s="279"/>
      <c r="F1487" s="34"/>
      <c r="G1487" s="280"/>
    </row>
    <row r="1488" spans="2:8">
      <c r="C1488" s="103" t="s">
        <v>1076</v>
      </c>
      <c r="D1488" s="58" t="s">
        <v>11</v>
      </c>
      <c r="E1488" s="279"/>
      <c r="F1488" s="34"/>
      <c r="G1488" s="280"/>
    </row>
    <row r="1489" spans="3:7">
      <c r="C1489" s="103"/>
      <c r="D1489" s="91"/>
      <c r="E1489" s="279"/>
      <c r="F1489" s="34"/>
      <c r="G1489" s="280"/>
    </row>
    <row r="1490" spans="3:7">
      <c r="C1490" s="103" t="s">
        <v>1483</v>
      </c>
      <c r="D1490" s="91"/>
      <c r="E1490" s="279"/>
      <c r="F1490" s="34"/>
      <c r="G1490" s="280"/>
    </row>
    <row r="1491" spans="3:7">
      <c r="C1491" s="103"/>
      <c r="D1491" s="91"/>
      <c r="E1491" s="279"/>
      <c r="F1491" s="34"/>
      <c r="G1491" s="280"/>
    </row>
    <row r="1492" spans="3:7">
      <c r="C1492" s="103" t="s">
        <v>1484</v>
      </c>
      <c r="D1492" s="91"/>
      <c r="E1492" s="279"/>
      <c r="F1492" s="34"/>
      <c r="G1492" s="280"/>
    </row>
    <row r="1493" spans="3:7">
      <c r="C1493" s="103" t="s">
        <v>1485</v>
      </c>
      <c r="D1493" s="91"/>
      <c r="E1493" s="279"/>
      <c r="F1493" s="34"/>
      <c r="G1493" s="280"/>
    </row>
    <row r="1494" spans="3:7">
      <c r="C1494" s="103"/>
      <c r="D1494" s="91"/>
      <c r="E1494" s="279"/>
      <c r="F1494" s="34"/>
      <c r="G1494" s="280"/>
    </row>
    <row r="1495" spans="3:7">
      <c r="C1495" s="103" t="s">
        <v>1486</v>
      </c>
      <c r="D1495" s="91"/>
      <c r="E1495" s="279"/>
      <c r="F1495" s="34"/>
      <c r="G1495" s="280"/>
    </row>
    <row r="1496" spans="3:7">
      <c r="C1496" s="103" t="s">
        <v>1487</v>
      </c>
      <c r="D1496" s="91"/>
      <c r="E1496" s="279"/>
      <c r="F1496" s="34"/>
      <c r="G1496" s="280"/>
    </row>
    <row r="1497" spans="3:7">
      <c r="C1497" s="103"/>
      <c r="D1497" s="91"/>
      <c r="E1497" s="279"/>
      <c r="F1497" s="34"/>
      <c r="G1497" s="280"/>
    </row>
    <row r="1498" spans="3:7">
      <c r="C1498" s="103" t="s">
        <v>1093</v>
      </c>
      <c r="D1498" s="58" t="s">
        <v>11</v>
      </c>
      <c r="E1498" s="279"/>
      <c r="F1498" s="34"/>
      <c r="G1498" s="280"/>
    </row>
    <row r="1499" spans="3:7">
      <c r="C1499" s="103"/>
      <c r="D1499" s="91"/>
      <c r="E1499" s="279"/>
      <c r="F1499" s="34"/>
      <c r="G1499" s="280"/>
    </row>
    <row r="1500" spans="3:7">
      <c r="C1500" s="103" t="s">
        <v>1488</v>
      </c>
      <c r="D1500" s="91"/>
      <c r="E1500" s="279"/>
      <c r="F1500" s="34"/>
      <c r="G1500" s="280"/>
    </row>
    <row r="1501" spans="3:7">
      <c r="C1501" s="103" t="s">
        <v>1489</v>
      </c>
      <c r="D1501" s="91"/>
      <c r="E1501" s="279"/>
      <c r="F1501" s="34"/>
      <c r="G1501" s="280"/>
    </row>
    <row r="1502" spans="3:7">
      <c r="C1502" s="223"/>
      <c r="D1502" s="279"/>
      <c r="E1502" s="279"/>
      <c r="F1502" s="34"/>
      <c r="G1502" s="280"/>
    </row>
    <row r="1503" spans="3:7">
      <c r="C1503" s="57" t="s">
        <v>1403</v>
      </c>
      <c r="D1503" s="244" t="s">
        <v>8</v>
      </c>
      <c r="E1503" s="63"/>
      <c r="F1503" s="60"/>
      <c r="G1503" s="327"/>
    </row>
    <row r="1504" spans="3:7">
      <c r="C1504" s="57"/>
      <c r="D1504" s="244"/>
      <c r="E1504" s="63"/>
      <c r="F1504" s="60"/>
      <c r="G1504" s="327"/>
    </row>
    <row r="1505" spans="2:8">
      <c r="C1505" s="57" t="s">
        <v>1490</v>
      </c>
      <c r="D1505" s="244" t="s">
        <v>11</v>
      </c>
      <c r="E1505" s="63"/>
      <c r="F1505" s="60"/>
      <c r="G1505" s="327"/>
    </row>
    <row r="1506" spans="2:8" ht="93.6">
      <c r="C1506" s="530" t="s">
        <v>1494</v>
      </c>
      <c r="D1506" s="297"/>
      <c r="E1506" s="62"/>
      <c r="F1506" s="101"/>
      <c r="G1506" s="229"/>
    </row>
    <row r="1507" spans="2:8">
      <c r="B1507" s="230">
        <v>1</v>
      </c>
      <c r="C1507" s="103" t="s">
        <v>1491</v>
      </c>
      <c r="D1507" s="297" t="s">
        <v>32</v>
      </c>
      <c r="E1507" s="62">
        <v>241</v>
      </c>
      <c r="F1507" s="101">
        <v>1200</v>
      </c>
      <c r="G1507" s="229">
        <f>E1507*F1507</f>
        <v>289200</v>
      </c>
    </row>
    <row r="1508" spans="2:8">
      <c r="C1508" s="223"/>
      <c r="D1508" s="279"/>
      <c r="E1508" s="279"/>
      <c r="F1508" s="34"/>
      <c r="G1508" s="280"/>
    </row>
    <row r="1509" spans="2:8">
      <c r="C1509" s="57" t="s">
        <v>1404</v>
      </c>
      <c r="D1509" s="244" t="s">
        <v>8</v>
      </c>
      <c r="E1509" s="63"/>
      <c r="F1509" s="60"/>
      <c r="G1509" s="327"/>
    </row>
    <row r="1510" spans="2:8">
      <c r="C1510" s="223"/>
      <c r="D1510" s="279"/>
      <c r="E1510" s="279"/>
      <c r="F1510" s="34"/>
      <c r="G1510" s="280"/>
    </row>
    <row r="1511" spans="2:8" ht="46.8">
      <c r="C1511" s="223" t="s">
        <v>1405</v>
      </c>
      <c r="D1511" s="279"/>
      <c r="E1511" s="279"/>
      <c r="F1511" s="34"/>
      <c r="G1511" s="280"/>
    </row>
    <row r="1512" spans="2:8">
      <c r="C1512" s="223"/>
      <c r="D1512" s="279"/>
      <c r="E1512" s="279"/>
      <c r="F1512" s="34"/>
      <c r="G1512" s="280"/>
    </row>
    <row r="1513" spans="2:8" s="285" customFormat="1">
      <c r="C1513" s="224" t="s">
        <v>306</v>
      </c>
      <c r="D1513" s="282" t="s">
        <v>5</v>
      </c>
      <c r="E1513" s="282"/>
      <c r="F1513" s="283"/>
      <c r="G1513" s="284"/>
      <c r="H1513" s="242"/>
    </row>
    <row r="1514" spans="2:8" s="285" customFormat="1">
      <c r="C1514" s="224"/>
      <c r="D1514" s="282"/>
      <c r="E1514" s="282"/>
      <c r="F1514" s="283"/>
      <c r="G1514" s="284"/>
      <c r="H1514" s="242"/>
    </row>
    <row r="1515" spans="2:8" s="285" customFormat="1">
      <c r="C1515" s="224" t="s">
        <v>307</v>
      </c>
      <c r="D1515" s="282" t="s">
        <v>11</v>
      </c>
      <c r="E1515" s="282"/>
      <c r="F1515" s="283"/>
      <c r="G1515" s="284"/>
      <c r="H1515" s="242"/>
    </row>
    <row r="1516" spans="2:8">
      <c r="C1516" s="223"/>
      <c r="D1516" s="279"/>
      <c r="E1516" s="279"/>
      <c r="F1516" s="34"/>
      <c r="G1516" s="280"/>
    </row>
    <row r="1517" spans="2:8">
      <c r="B1517" s="230">
        <f>B1507+1</f>
        <v>2</v>
      </c>
      <c r="C1517" s="223" t="s">
        <v>308</v>
      </c>
      <c r="D1517" s="279" t="s">
        <v>309</v>
      </c>
      <c r="E1517" s="295">
        <v>3646</v>
      </c>
      <c r="F1517" s="34">
        <v>65</v>
      </c>
      <c r="G1517" s="280">
        <f t="shared" si="23"/>
        <v>236990</v>
      </c>
    </row>
    <row r="1518" spans="2:8">
      <c r="C1518" s="223"/>
      <c r="D1518" s="279"/>
      <c r="E1518" s="279"/>
      <c r="F1518" s="34"/>
      <c r="G1518" s="280"/>
    </row>
    <row r="1519" spans="2:8">
      <c r="B1519" s="230">
        <f>B1517+1</f>
        <v>3</v>
      </c>
      <c r="C1519" s="223" t="s">
        <v>310</v>
      </c>
      <c r="D1519" s="279" t="s">
        <v>22</v>
      </c>
      <c r="E1519" s="279">
        <v>400</v>
      </c>
      <c r="F1519" s="34">
        <v>46</v>
      </c>
      <c r="G1519" s="280">
        <f t="shared" si="23"/>
        <v>18400</v>
      </c>
    </row>
    <row r="1520" spans="2:8">
      <c r="C1520" s="223"/>
      <c r="D1520" s="279"/>
      <c r="E1520" s="279"/>
      <c r="F1520" s="34"/>
      <c r="G1520" s="280"/>
    </row>
    <row r="1521" spans="2:8" s="285" customFormat="1">
      <c r="C1521" s="224" t="s">
        <v>311</v>
      </c>
      <c r="D1521" s="282" t="s">
        <v>5</v>
      </c>
      <c r="E1521" s="282"/>
      <c r="F1521" s="283"/>
      <c r="G1521" s="284"/>
      <c r="H1521" s="242"/>
    </row>
    <row r="1522" spans="2:8" s="285" customFormat="1">
      <c r="C1522" s="224"/>
      <c r="D1522" s="282"/>
      <c r="E1522" s="282"/>
      <c r="F1522" s="283"/>
      <c r="G1522" s="284"/>
      <c r="H1522" s="242"/>
    </row>
    <row r="1523" spans="2:8" s="285" customFormat="1">
      <c r="C1523" s="224" t="s">
        <v>312</v>
      </c>
      <c r="D1523" s="282" t="s">
        <v>11</v>
      </c>
      <c r="E1523" s="282"/>
      <c r="F1523" s="283"/>
      <c r="G1523" s="284"/>
      <c r="H1523" s="242"/>
    </row>
    <row r="1524" spans="2:8">
      <c r="C1524" s="223"/>
      <c r="D1524" s="279"/>
      <c r="E1524" s="279"/>
      <c r="F1524" s="34"/>
      <c r="G1524" s="280"/>
    </row>
    <row r="1525" spans="2:8">
      <c r="B1525" s="230">
        <f>B1519+1</f>
        <v>4</v>
      </c>
      <c r="C1525" s="223" t="s">
        <v>313</v>
      </c>
      <c r="D1525" s="279" t="s">
        <v>22</v>
      </c>
      <c r="E1525" s="279">
        <v>18</v>
      </c>
      <c r="F1525" s="34">
        <v>800</v>
      </c>
      <c r="G1525" s="280">
        <f t="shared" si="23"/>
        <v>14400</v>
      </c>
    </row>
    <row r="1526" spans="2:8">
      <c r="C1526" s="223"/>
      <c r="D1526" s="279"/>
      <c r="E1526" s="279"/>
      <c r="F1526" s="34"/>
      <c r="G1526" s="280"/>
    </row>
    <row r="1527" spans="2:8" s="285" customFormat="1">
      <c r="C1527" s="224" t="s">
        <v>314</v>
      </c>
      <c r="D1527" s="282" t="s">
        <v>11</v>
      </c>
      <c r="E1527" s="282"/>
      <c r="F1527" s="283"/>
      <c r="G1527" s="284"/>
      <c r="H1527" s="242"/>
    </row>
    <row r="1528" spans="2:8">
      <c r="C1528" s="223"/>
      <c r="D1528" s="279"/>
      <c r="E1528" s="279"/>
      <c r="F1528" s="34"/>
      <c r="G1528" s="280"/>
    </row>
    <row r="1529" spans="2:8">
      <c r="B1529" s="230">
        <f>B1525+1</f>
        <v>5</v>
      </c>
      <c r="C1529" s="223" t="s">
        <v>315</v>
      </c>
      <c r="D1529" s="279" t="s">
        <v>22</v>
      </c>
      <c r="E1529" s="279">
        <v>57</v>
      </c>
      <c r="F1529" s="34">
        <v>900</v>
      </c>
      <c r="G1529" s="280">
        <f t="shared" si="23"/>
        <v>51300</v>
      </c>
    </row>
    <row r="1530" spans="2:8">
      <c r="C1530" s="223"/>
      <c r="D1530" s="279"/>
      <c r="E1530" s="279"/>
      <c r="F1530" s="34"/>
      <c r="G1530" s="280"/>
    </row>
    <row r="1531" spans="2:8">
      <c r="B1531" s="230">
        <f>B1529+1</f>
        <v>6</v>
      </c>
      <c r="C1531" s="223" t="s">
        <v>316</v>
      </c>
      <c r="D1531" s="279" t="s">
        <v>22</v>
      </c>
      <c r="E1531" s="279">
        <v>12</v>
      </c>
      <c r="F1531" s="34">
        <v>1800</v>
      </c>
      <c r="G1531" s="280">
        <f t="shared" si="23"/>
        <v>21600</v>
      </c>
    </row>
    <row r="1532" spans="2:8">
      <c r="C1532" s="223"/>
      <c r="D1532" s="279"/>
      <c r="E1532" s="279"/>
      <c r="F1532" s="34"/>
      <c r="G1532" s="280"/>
    </row>
    <row r="1533" spans="2:8">
      <c r="B1533" s="230">
        <f t="shared" ref="B1533" si="24">B1531+1</f>
        <v>7</v>
      </c>
      <c r="C1533" s="223" t="s">
        <v>317</v>
      </c>
      <c r="D1533" s="279" t="s">
        <v>22</v>
      </c>
      <c r="E1533" s="279">
        <v>6</v>
      </c>
      <c r="F1533" s="34">
        <v>1900</v>
      </c>
      <c r="G1533" s="280">
        <f t="shared" si="23"/>
        <v>11400</v>
      </c>
    </row>
    <row r="1534" spans="2:8">
      <c r="C1534" s="223"/>
      <c r="D1534" s="279"/>
      <c r="E1534" s="279"/>
      <c r="F1534" s="34"/>
      <c r="G1534" s="280"/>
    </row>
    <row r="1535" spans="2:8">
      <c r="C1535" s="57" t="s">
        <v>1235</v>
      </c>
      <c r="D1535" s="244" t="s">
        <v>8</v>
      </c>
      <c r="E1535" s="292"/>
      <c r="F1535" s="225"/>
      <c r="G1535" s="296"/>
    </row>
    <row r="1536" spans="2:8">
      <c r="C1536" s="103"/>
      <c r="D1536" s="297"/>
      <c r="E1536" s="292"/>
      <c r="F1536" s="225"/>
      <c r="G1536" s="296"/>
    </row>
    <row r="1537" spans="2:8" ht="46.8">
      <c r="C1537" s="98" t="s">
        <v>1236</v>
      </c>
      <c r="D1537" s="244" t="s">
        <v>5</v>
      </c>
      <c r="E1537" s="59"/>
      <c r="F1537" s="225"/>
      <c r="G1537" s="296"/>
    </row>
    <row r="1538" spans="2:8" ht="70.2">
      <c r="C1538" s="530" t="s">
        <v>1493</v>
      </c>
      <c r="D1538" s="297"/>
      <c r="E1538" s="292"/>
      <c r="F1538" s="225"/>
      <c r="G1538" s="296"/>
    </row>
    <row r="1539" spans="2:8">
      <c r="B1539" s="230">
        <f>B1533+1</f>
        <v>8</v>
      </c>
      <c r="C1539" s="95" t="s">
        <v>1237</v>
      </c>
      <c r="D1539" s="297" t="s">
        <v>22</v>
      </c>
      <c r="E1539" s="292">
        <v>1</v>
      </c>
      <c r="F1539" s="225">
        <v>31500</v>
      </c>
      <c r="G1539" s="296">
        <f>F1539*E1539</f>
        <v>31500</v>
      </c>
    </row>
    <row r="1540" spans="2:8">
      <c r="C1540" s="223"/>
      <c r="D1540" s="279"/>
      <c r="E1540" s="279"/>
      <c r="F1540" s="34"/>
      <c r="G1540" s="280"/>
    </row>
    <row r="1541" spans="2:8" s="285" customFormat="1">
      <c r="C1541" s="224" t="s">
        <v>58</v>
      </c>
      <c r="D1541" s="282" t="s">
        <v>5</v>
      </c>
      <c r="E1541" s="282"/>
      <c r="F1541" s="283"/>
      <c r="G1541" s="284"/>
      <c r="H1541" s="242"/>
    </row>
    <row r="1542" spans="2:8" s="285" customFormat="1">
      <c r="C1542" s="224"/>
      <c r="D1542" s="282"/>
      <c r="E1542" s="282"/>
      <c r="F1542" s="283"/>
      <c r="G1542" s="284"/>
      <c r="H1542" s="242"/>
    </row>
    <row r="1543" spans="2:8" s="285" customFormat="1">
      <c r="C1543" s="224" t="s">
        <v>1234</v>
      </c>
      <c r="D1543" s="282" t="s">
        <v>11</v>
      </c>
      <c r="E1543" s="282"/>
      <c r="F1543" s="283"/>
      <c r="G1543" s="284"/>
      <c r="H1543" s="242"/>
    </row>
    <row r="1544" spans="2:8">
      <c r="C1544" s="223"/>
      <c r="D1544" s="279"/>
      <c r="E1544" s="279"/>
      <c r="F1544" s="34"/>
      <c r="G1544" s="280"/>
    </row>
    <row r="1545" spans="2:8">
      <c r="B1545" s="230">
        <f>B1539+1</f>
        <v>9</v>
      </c>
      <c r="C1545" s="223" t="s">
        <v>320</v>
      </c>
      <c r="D1545" s="279" t="s">
        <v>22</v>
      </c>
      <c r="E1545" s="279">
        <v>3</v>
      </c>
      <c r="F1545" s="34">
        <v>3456</v>
      </c>
      <c r="G1545" s="280">
        <f t="shared" si="23"/>
        <v>10368</v>
      </c>
    </row>
    <row r="1546" spans="2:8">
      <c r="C1546" s="223"/>
      <c r="D1546" s="279"/>
      <c r="E1546" s="279"/>
      <c r="F1546" s="34"/>
      <c r="G1546" s="280"/>
    </row>
    <row r="1547" spans="2:8">
      <c r="B1547" s="230">
        <f>B1545+1</f>
        <v>10</v>
      </c>
      <c r="C1547" s="223" t="s">
        <v>321</v>
      </c>
      <c r="D1547" s="279" t="s">
        <v>22</v>
      </c>
      <c r="E1547" s="279">
        <v>14</v>
      </c>
      <c r="F1547" s="34">
        <v>5184</v>
      </c>
      <c r="G1547" s="280">
        <f t="shared" si="23"/>
        <v>72576</v>
      </c>
    </row>
    <row r="1548" spans="2:8">
      <c r="C1548" s="223"/>
      <c r="D1548" s="279"/>
      <c r="E1548" s="279"/>
      <c r="F1548" s="34"/>
      <c r="G1548" s="280"/>
    </row>
    <row r="1549" spans="2:8">
      <c r="B1549" s="230">
        <f t="shared" ref="B1549:B1559" si="25">B1547+1</f>
        <v>11</v>
      </c>
      <c r="C1549" s="223" t="s">
        <v>322</v>
      </c>
      <c r="D1549" s="279" t="s">
        <v>22</v>
      </c>
      <c r="E1549" s="279">
        <v>5</v>
      </c>
      <c r="F1549" s="34">
        <v>6912</v>
      </c>
      <c r="G1549" s="280">
        <f t="shared" si="23"/>
        <v>34560</v>
      </c>
    </row>
    <row r="1550" spans="2:8">
      <c r="C1550" s="223"/>
      <c r="D1550" s="279"/>
      <c r="E1550" s="279"/>
      <c r="F1550" s="34"/>
      <c r="G1550" s="280"/>
    </row>
    <row r="1551" spans="2:8">
      <c r="B1551" s="230">
        <f t="shared" si="25"/>
        <v>12</v>
      </c>
      <c r="C1551" s="223" t="s">
        <v>323</v>
      </c>
      <c r="D1551" s="279" t="s">
        <v>22</v>
      </c>
      <c r="E1551" s="279">
        <v>1</v>
      </c>
      <c r="F1551" s="34">
        <v>8592</v>
      </c>
      <c r="G1551" s="280">
        <f t="shared" si="23"/>
        <v>8592</v>
      </c>
    </row>
    <row r="1552" spans="2:8">
      <c r="C1552" s="223"/>
      <c r="D1552" s="279"/>
      <c r="E1552" s="279"/>
      <c r="F1552" s="34"/>
      <c r="G1552" s="280"/>
    </row>
    <row r="1553" spans="2:8">
      <c r="B1553" s="230">
        <f t="shared" si="25"/>
        <v>13</v>
      </c>
      <c r="C1553" s="223" t="s">
        <v>324</v>
      </c>
      <c r="D1553" s="279" t="s">
        <v>22</v>
      </c>
      <c r="E1553" s="279">
        <v>7</v>
      </c>
      <c r="F1553" s="34">
        <v>17184</v>
      </c>
      <c r="G1553" s="280">
        <f t="shared" si="23"/>
        <v>120288</v>
      </c>
    </row>
    <row r="1554" spans="2:8">
      <c r="C1554" s="223"/>
      <c r="D1554" s="279"/>
      <c r="E1554" s="279"/>
      <c r="F1554" s="34"/>
      <c r="G1554" s="280"/>
    </row>
    <row r="1555" spans="2:8">
      <c r="B1555" s="230">
        <f t="shared" si="25"/>
        <v>14</v>
      </c>
      <c r="C1555" s="223" t="s">
        <v>325</v>
      </c>
      <c r="D1555" s="279" t="s">
        <v>22</v>
      </c>
      <c r="E1555" s="279">
        <v>11</v>
      </c>
      <c r="F1555" s="34">
        <v>25776</v>
      </c>
      <c r="G1555" s="280">
        <f t="shared" si="23"/>
        <v>283536</v>
      </c>
    </row>
    <row r="1556" spans="2:8">
      <c r="C1556" s="223"/>
      <c r="D1556" s="279"/>
      <c r="E1556" s="279"/>
      <c r="F1556" s="34"/>
      <c r="G1556" s="280"/>
    </row>
    <row r="1557" spans="2:8">
      <c r="B1557" s="230">
        <f t="shared" si="25"/>
        <v>15</v>
      </c>
      <c r="C1557" s="223" t="s">
        <v>326</v>
      </c>
      <c r="D1557" s="279" t="s">
        <v>22</v>
      </c>
      <c r="E1557" s="279">
        <v>3</v>
      </c>
      <c r="F1557" s="34">
        <v>5760</v>
      </c>
      <c r="G1557" s="280">
        <f t="shared" si="23"/>
        <v>17280</v>
      </c>
    </row>
    <row r="1558" spans="2:8">
      <c r="C1558" s="223"/>
      <c r="D1558" s="279"/>
      <c r="E1558" s="279"/>
      <c r="F1558" s="34"/>
      <c r="G1558" s="280"/>
    </row>
    <row r="1559" spans="2:8">
      <c r="B1559" s="230">
        <f t="shared" si="25"/>
        <v>16</v>
      </c>
      <c r="C1559" s="223" t="s">
        <v>327</v>
      </c>
      <c r="D1559" s="279" t="s">
        <v>22</v>
      </c>
      <c r="E1559" s="279">
        <v>2</v>
      </c>
      <c r="F1559" s="34">
        <v>23424</v>
      </c>
      <c r="G1559" s="280">
        <f t="shared" si="23"/>
        <v>46848</v>
      </c>
    </row>
    <row r="1560" spans="2:8">
      <c r="C1560" s="223"/>
      <c r="D1560" s="279"/>
      <c r="E1560" s="279"/>
      <c r="F1560" s="34"/>
      <c r="G1560" s="280"/>
    </row>
    <row r="1561" spans="2:8" s="285" customFormat="1" ht="46.8">
      <c r="C1561" s="224" t="s">
        <v>1233</v>
      </c>
      <c r="D1561" s="282" t="s">
        <v>11</v>
      </c>
      <c r="E1561" s="282"/>
      <c r="F1561" s="283"/>
      <c r="G1561" s="284"/>
      <c r="H1561" s="242"/>
    </row>
    <row r="1562" spans="2:8">
      <c r="C1562" s="223"/>
      <c r="D1562" s="279"/>
      <c r="E1562" s="279"/>
      <c r="F1562" s="34"/>
      <c r="G1562" s="280"/>
    </row>
    <row r="1563" spans="2:8">
      <c r="B1563" s="230">
        <f>B1559+1</f>
        <v>17</v>
      </c>
      <c r="C1563" s="223" t="s">
        <v>329</v>
      </c>
      <c r="D1563" s="279" t="s">
        <v>22</v>
      </c>
      <c r="E1563" s="279">
        <v>10</v>
      </c>
      <c r="F1563" s="34">
        <v>30502.080000000002</v>
      </c>
      <c r="G1563" s="280">
        <f t="shared" ref="G1563:G1632" si="26">(E1563*F1563)</f>
        <v>305020.80000000005</v>
      </c>
    </row>
    <row r="1564" spans="2:8">
      <c r="C1564" s="223"/>
      <c r="D1564" s="279"/>
      <c r="E1564" s="279"/>
      <c r="F1564" s="34"/>
      <c r="G1564" s="280"/>
    </row>
    <row r="1565" spans="2:8" s="285" customFormat="1" ht="46.8">
      <c r="C1565" s="224" t="s">
        <v>330</v>
      </c>
      <c r="D1565" s="282" t="s">
        <v>5</v>
      </c>
      <c r="E1565" s="282"/>
      <c r="F1565" s="283"/>
      <c r="G1565" s="284"/>
      <c r="H1565" s="242"/>
    </row>
    <row r="1566" spans="2:8" s="285" customFormat="1">
      <c r="C1566" s="224"/>
      <c r="D1566" s="282"/>
      <c r="E1566" s="282"/>
      <c r="F1566" s="283"/>
      <c r="G1566" s="284"/>
      <c r="H1566" s="242"/>
    </row>
    <row r="1567" spans="2:8" s="285" customFormat="1" ht="32.25" customHeight="1">
      <c r="C1567" s="224" t="s">
        <v>1492</v>
      </c>
      <c r="D1567" s="282" t="s">
        <v>11</v>
      </c>
      <c r="E1567" s="282"/>
      <c r="F1567" s="283"/>
      <c r="G1567" s="284"/>
      <c r="H1567" s="242"/>
    </row>
    <row r="1568" spans="2:8">
      <c r="C1568" s="223"/>
      <c r="D1568" s="279"/>
      <c r="E1568" s="279"/>
      <c r="F1568" s="34"/>
      <c r="G1568" s="280"/>
    </row>
    <row r="1569" spans="2:8">
      <c r="B1569" s="230">
        <f>B1563+1</f>
        <v>18</v>
      </c>
      <c r="C1569" s="223" t="s">
        <v>331</v>
      </c>
      <c r="D1569" s="279" t="s">
        <v>22</v>
      </c>
      <c r="E1569" s="279">
        <v>2</v>
      </c>
      <c r="F1569" s="34">
        <v>101760</v>
      </c>
      <c r="G1569" s="280">
        <f t="shared" si="26"/>
        <v>203520</v>
      </c>
    </row>
    <row r="1570" spans="2:8">
      <c r="C1570" s="223"/>
      <c r="D1570" s="279"/>
      <c r="E1570" s="279"/>
      <c r="F1570" s="34"/>
      <c r="G1570" s="280"/>
    </row>
    <row r="1571" spans="2:8">
      <c r="B1571" s="230">
        <f>B1569+1</f>
        <v>19</v>
      </c>
      <c r="C1571" s="223" t="s">
        <v>332</v>
      </c>
      <c r="D1571" s="279" t="s">
        <v>22</v>
      </c>
      <c r="E1571" s="279">
        <v>1</v>
      </c>
      <c r="F1571" s="34">
        <v>91795.199999999997</v>
      </c>
      <c r="G1571" s="280">
        <f t="shared" si="26"/>
        <v>91795.199999999997</v>
      </c>
    </row>
    <row r="1572" spans="2:8">
      <c r="C1572" s="223"/>
      <c r="D1572" s="279"/>
      <c r="E1572" s="279"/>
      <c r="F1572" s="34" t="s">
        <v>333</v>
      </c>
      <c r="G1572" s="280"/>
    </row>
    <row r="1573" spans="2:8">
      <c r="B1573" s="230">
        <f t="shared" ref="B1573:B1579" si="27">B1571+1</f>
        <v>20</v>
      </c>
      <c r="C1573" s="223" t="s">
        <v>334</v>
      </c>
      <c r="D1573" s="279" t="s">
        <v>22</v>
      </c>
      <c r="E1573" s="279">
        <v>2</v>
      </c>
      <c r="F1573" s="34">
        <v>87856.320000000007</v>
      </c>
      <c r="G1573" s="280">
        <f t="shared" si="26"/>
        <v>175712.64000000001</v>
      </c>
    </row>
    <row r="1574" spans="2:8">
      <c r="C1574" s="223"/>
      <c r="D1574" s="279"/>
      <c r="E1574" s="279"/>
      <c r="F1574" s="34"/>
      <c r="G1574" s="280"/>
    </row>
    <row r="1575" spans="2:8">
      <c r="B1575" s="230">
        <f t="shared" si="27"/>
        <v>21</v>
      </c>
      <c r="C1575" s="223" t="s">
        <v>335</v>
      </c>
      <c r="D1575" s="279" t="s">
        <v>22</v>
      </c>
      <c r="E1575" s="279">
        <v>1</v>
      </c>
      <c r="F1575" s="34">
        <v>67428.479999999996</v>
      </c>
      <c r="G1575" s="280">
        <f t="shared" si="26"/>
        <v>67428.479999999996</v>
      </c>
    </row>
    <row r="1576" spans="2:8">
      <c r="C1576" s="223"/>
      <c r="D1576" s="279"/>
      <c r="E1576" s="279"/>
      <c r="F1576" s="34"/>
      <c r="G1576" s="280"/>
    </row>
    <row r="1577" spans="2:8">
      <c r="B1577" s="230">
        <f t="shared" si="27"/>
        <v>22</v>
      </c>
      <c r="C1577" s="223" t="s">
        <v>336</v>
      </c>
      <c r="D1577" s="279" t="s">
        <v>22</v>
      </c>
      <c r="E1577" s="279">
        <v>1</v>
      </c>
      <c r="F1577" s="34">
        <v>128769.60000000001</v>
      </c>
      <c r="G1577" s="280">
        <f t="shared" si="26"/>
        <v>128769.60000000001</v>
      </c>
    </row>
    <row r="1578" spans="2:8">
      <c r="C1578" s="223"/>
      <c r="D1578" s="279"/>
      <c r="E1578" s="279"/>
      <c r="F1578" s="34"/>
      <c r="G1578" s="280"/>
    </row>
    <row r="1579" spans="2:8">
      <c r="B1579" s="230">
        <f t="shared" si="27"/>
        <v>23</v>
      </c>
      <c r="C1579" s="223" t="s">
        <v>337</v>
      </c>
      <c r="D1579" s="279" t="s">
        <v>22</v>
      </c>
      <c r="E1579" s="279">
        <v>1</v>
      </c>
      <c r="F1579" s="34">
        <v>290304</v>
      </c>
      <c r="G1579" s="280">
        <f t="shared" si="26"/>
        <v>290304</v>
      </c>
    </row>
    <row r="1580" spans="2:8">
      <c r="C1580" s="223"/>
      <c r="D1580" s="279"/>
      <c r="E1580" s="279"/>
      <c r="F1580" s="34" t="s">
        <v>138</v>
      </c>
      <c r="G1580" s="280"/>
    </row>
    <row r="1581" spans="2:8">
      <c r="C1581" s="278" t="s">
        <v>279</v>
      </c>
      <c r="D1581" s="279"/>
      <c r="E1581" s="279"/>
      <c r="F1581" s="34"/>
      <c r="G1581" s="280"/>
    </row>
    <row r="1582" spans="2:8">
      <c r="C1582" s="278" t="s">
        <v>57</v>
      </c>
      <c r="D1582" s="279"/>
      <c r="E1582" s="279"/>
      <c r="F1582" s="34"/>
      <c r="G1582" s="280"/>
    </row>
    <row r="1583" spans="2:8" s="285" customFormat="1">
      <c r="C1583" s="278" t="s">
        <v>1560</v>
      </c>
      <c r="D1583" s="282"/>
      <c r="E1583" s="282"/>
      <c r="F1583" s="283"/>
      <c r="G1583" s="284">
        <f>SUM(G1492:G1582)</f>
        <v>2531388.7200000002</v>
      </c>
      <c r="H1583" s="242"/>
    </row>
    <row r="1584" spans="2:8">
      <c r="C1584" s="223"/>
      <c r="D1584" s="279"/>
      <c r="E1584" s="279"/>
      <c r="F1584" s="34"/>
      <c r="G1584" s="280"/>
    </row>
    <row r="1585" spans="2:8" s="277" customFormat="1">
      <c r="C1585" s="288"/>
      <c r="D1585" s="289"/>
      <c r="E1585" s="289"/>
      <c r="F1585" s="290"/>
      <c r="G1585" s="291"/>
    </row>
    <row r="1586" spans="2:8" s="277" customFormat="1">
      <c r="B1586" s="230"/>
      <c r="C1586" s="223"/>
      <c r="D1586" s="279"/>
      <c r="E1586" s="279"/>
      <c r="F1586" s="34"/>
      <c r="G1586" s="280"/>
    </row>
    <row r="1587" spans="2:8">
      <c r="C1587" s="278" t="s">
        <v>1559</v>
      </c>
      <c r="D1587" s="279"/>
      <c r="E1587" s="279"/>
      <c r="F1587" s="34"/>
      <c r="G1587" s="280"/>
    </row>
    <row r="1588" spans="2:8">
      <c r="C1588" s="278"/>
      <c r="D1588" s="279"/>
      <c r="E1588" s="279"/>
      <c r="F1588" s="34"/>
      <c r="G1588" s="280"/>
    </row>
    <row r="1589" spans="2:8">
      <c r="C1589" s="278" t="s">
        <v>305</v>
      </c>
      <c r="D1589" s="279"/>
      <c r="E1589" s="279"/>
      <c r="F1589" s="34"/>
      <c r="G1589" s="280"/>
    </row>
    <row r="1590" spans="2:8">
      <c r="C1590" s="278"/>
      <c r="D1590" s="279"/>
      <c r="E1590" s="279"/>
      <c r="F1590" s="34"/>
      <c r="G1590" s="280"/>
    </row>
    <row r="1591" spans="2:8">
      <c r="C1591" s="278" t="s">
        <v>59</v>
      </c>
      <c r="D1591" s="279"/>
      <c r="E1591" s="279"/>
      <c r="F1591" s="34"/>
      <c r="G1591" s="280"/>
    </row>
    <row r="1592" spans="2:8">
      <c r="C1592" s="223"/>
      <c r="D1592" s="279"/>
      <c r="E1592" s="279"/>
      <c r="F1592" s="34"/>
      <c r="G1592" s="280"/>
    </row>
    <row r="1593" spans="2:8">
      <c r="C1593" s="62" t="s">
        <v>1444</v>
      </c>
      <c r="D1593" s="279"/>
      <c r="E1593" s="279"/>
      <c r="F1593" s="34"/>
      <c r="G1593" s="280"/>
    </row>
    <row r="1594" spans="2:8">
      <c r="C1594" s="62" t="s">
        <v>1457</v>
      </c>
      <c r="D1594" s="279"/>
      <c r="E1594" s="279"/>
      <c r="F1594" s="34"/>
      <c r="G1594" s="280"/>
    </row>
    <row r="1595" spans="2:8">
      <c r="C1595" s="223"/>
      <c r="D1595" s="279"/>
      <c r="E1595" s="279"/>
      <c r="F1595" s="34"/>
      <c r="G1595" s="280"/>
    </row>
    <row r="1596" spans="2:8" s="285" customFormat="1">
      <c r="C1596" s="224" t="s">
        <v>60</v>
      </c>
      <c r="D1596" s="282" t="s">
        <v>5</v>
      </c>
      <c r="E1596" s="282"/>
      <c r="F1596" s="283"/>
      <c r="G1596" s="284"/>
      <c r="H1596" s="242"/>
    </row>
    <row r="1597" spans="2:8">
      <c r="C1597" s="223"/>
      <c r="D1597" s="279"/>
      <c r="E1597" s="279"/>
      <c r="F1597" s="34"/>
      <c r="G1597" s="280"/>
    </row>
    <row r="1598" spans="2:8" s="285" customFormat="1">
      <c r="C1598" s="224" t="s">
        <v>339</v>
      </c>
      <c r="D1598" s="282" t="s">
        <v>11</v>
      </c>
      <c r="E1598" s="282"/>
      <c r="F1598" s="283"/>
      <c r="G1598" s="284"/>
      <c r="H1598" s="242"/>
    </row>
    <row r="1599" spans="2:8">
      <c r="C1599" s="223"/>
      <c r="D1599" s="279"/>
      <c r="E1599" s="279"/>
      <c r="F1599" s="34"/>
      <c r="G1599" s="280"/>
    </row>
    <row r="1600" spans="2:8">
      <c r="B1600" s="230">
        <v>1</v>
      </c>
      <c r="C1600" s="223" t="s">
        <v>340</v>
      </c>
      <c r="D1600" s="279" t="s">
        <v>15</v>
      </c>
      <c r="E1600" s="432">
        <v>1578</v>
      </c>
      <c r="F1600" s="34">
        <v>130</v>
      </c>
      <c r="G1600" s="280">
        <f t="shared" si="26"/>
        <v>205140</v>
      </c>
    </row>
    <row r="1601" spans="2:8">
      <c r="C1601" s="223"/>
      <c r="D1601" s="279"/>
      <c r="E1601" s="279"/>
      <c r="F1601" s="34"/>
      <c r="G1601" s="280"/>
    </row>
    <row r="1602" spans="2:8">
      <c r="B1602" s="230">
        <f>B1600+1</f>
        <v>2</v>
      </c>
      <c r="C1602" s="223" t="s">
        <v>341</v>
      </c>
      <c r="D1602" s="279" t="s">
        <v>15</v>
      </c>
      <c r="E1602" s="279">
        <v>48</v>
      </c>
      <c r="F1602" s="34">
        <v>140</v>
      </c>
      <c r="G1602" s="280">
        <f t="shared" si="26"/>
        <v>6720</v>
      </c>
    </row>
    <row r="1603" spans="2:8">
      <c r="C1603" s="223"/>
      <c r="D1603" s="279"/>
      <c r="E1603" s="279"/>
      <c r="F1603" s="34"/>
      <c r="G1603" s="280"/>
    </row>
    <row r="1604" spans="2:8" s="285" customFormat="1" ht="46.8">
      <c r="C1604" s="224" t="s">
        <v>342</v>
      </c>
      <c r="D1604" s="282" t="s">
        <v>11</v>
      </c>
      <c r="E1604" s="282"/>
      <c r="F1604" s="283"/>
      <c r="G1604" s="284"/>
      <c r="H1604" s="242"/>
    </row>
    <row r="1605" spans="2:8">
      <c r="C1605" s="223"/>
      <c r="D1605" s="279"/>
      <c r="E1605" s="279"/>
      <c r="F1605" s="34"/>
      <c r="G1605" s="280"/>
    </row>
    <row r="1606" spans="2:8">
      <c r="B1606" s="230">
        <f>B1602+1</f>
        <v>3</v>
      </c>
      <c r="C1606" s="223" t="s">
        <v>341</v>
      </c>
      <c r="D1606" s="279" t="s">
        <v>15</v>
      </c>
      <c r="E1606" s="279">
        <v>29</v>
      </c>
      <c r="F1606" s="34">
        <v>140</v>
      </c>
      <c r="G1606" s="280">
        <f t="shared" si="26"/>
        <v>4060</v>
      </c>
    </row>
    <row r="1607" spans="2:8">
      <c r="C1607" s="223"/>
      <c r="D1607" s="279"/>
      <c r="E1607" s="279"/>
      <c r="F1607" s="34"/>
      <c r="G1607" s="280"/>
    </row>
    <row r="1608" spans="2:8">
      <c r="B1608" s="230">
        <f>B1606+1</f>
        <v>4</v>
      </c>
      <c r="C1608" s="223" t="s">
        <v>343</v>
      </c>
      <c r="D1608" s="279" t="s">
        <v>15</v>
      </c>
      <c r="E1608" s="279">
        <v>119</v>
      </c>
      <c r="F1608" s="34">
        <v>210</v>
      </c>
      <c r="G1608" s="280">
        <f t="shared" si="26"/>
        <v>24990</v>
      </c>
    </row>
    <row r="1609" spans="2:8">
      <c r="C1609" s="223"/>
      <c r="D1609" s="279"/>
      <c r="E1609" s="279"/>
      <c r="F1609" s="34"/>
      <c r="G1609" s="280"/>
    </row>
    <row r="1610" spans="2:8">
      <c r="B1610" s="230">
        <f t="shared" ref="B1610:B1614" si="28">B1608+1</f>
        <v>5</v>
      </c>
      <c r="C1610" s="223" t="s">
        <v>344</v>
      </c>
      <c r="D1610" s="279" t="s">
        <v>15</v>
      </c>
      <c r="E1610" s="279">
        <v>45</v>
      </c>
      <c r="F1610" s="34">
        <v>280</v>
      </c>
      <c r="G1610" s="280">
        <f t="shared" si="26"/>
        <v>12600</v>
      </c>
    </row>
    <row r="1611" spans="2:8">
      <c r="C1611" s="223"/>
      <c r="D1611" s="279"/>
      <c r="E1611" s="279"/>
      <c r="F1611" s="34"/>
      <c r="G1611" s="280"/>
    </row>
    <row r="1612" spans="2:8">
      <c r="B1612" s="230">
        <f t="shared" si="28"/>
        <v>6</v>
      </c>
      <c r="C1612" s="223" t="s">
        <v>345</v>
      </c>
      <c r="D1612" s="279" t="s">
        <v>15</v>
      </c>
      <c r="E1612" s="279">
        <v>458</v>
      </c>
      <c r="F1612" s="34">
        <v>340</v>
      </c>
      <c r="G1612" s="280">
        <f t="shared" si="26"/>
        <v>155720</v>
      </c>
    </row>
    <row r="1613" spans="2:8">
      <c r="C1613" s="223"/>
      <c r="D1613" s="279"/>
      <c r="E1613" s="279"/>
      <c r="F1613" s="34"/>
      <c r="G1613" s="280"/>
    </row>
    <row r="1614" spans="2:8">
      <c r="B1614" s="230">
        <f t="shared" si="28"/>
        <v>7</v>
      </c>
      <c r="C1614" s="223" t="s">
        <v>346</v>
      </c>
      <c r="D1614" s="279" t="s">
        <v>32</v>
      </c>
      <c r="E1614" s="279">
        <v>207</v>
      </c>
      <c r="F1614" s="34">
        <v>35</v>
      </c>
      <c r="G1614" s="280">
        <f t="shared" si="26"/>
        <v>7245</v>
      </c>
    </row>
    <row r="1615" spans="2:8">
      <c r="C1615" s="223"/>
      <c r="D1615" s="279"/>
      <c r="E1615" s="279"/>
      <c r="F1615" s="34"/>
      <c r="G1615" s="280"/>
    </row>
    <row r="1616" spans="2:8" s="285" customFormat="1">
      <c r="C1616" s="224" t="s">
        <v>347</v>
      </c>
      <c r="D1616" s="282" t="s">
        <v>5</v>
      </c>
      <c r="E1616" s="282"/>
      <c r="F1616" s="283"/>
      <c r="G1616" s="284"/>
      <c r="H1616" s="242"/>
    </row>
    <row r="1617" spans="2:8">
      <c r="C1617" s="223"/>
      <c r="D1617" s="279"/>
      <c r="E1617" s="279"/>
      <c r="F1617" s="34"/>
      <c r="G1617" s="280"/>
    </row>
    <row r="1618" spans="2:8">
      <c r="B1618" s="230">
        <f>B1614+1</f>
        <v>8</v>
      </c>
      <c r="C1618" s="223" t="s">
        <v>348</v>
      </c>
      <c r="D1618" s="279"/>
      <c r="E1618" s="279"/>
      <c r="F1618" s="34"/>
      <c r="G1618" s="280"/>
    </row>
    <row r="1619" spans="2:8">
      <c r="C1619" s="223"/>
      <c r="D1619" s="279"/>
      <c r="E1619" s="279"/>
      <c r="F1619" s="34"/>
      <c r="G1619" s="280"/>
    </row>
    <row r="1620" spans="2:8" s="285" customFormat="1">
      <c r="C1620" s="354" t="s">
        <v>349</v>
      </c>
      <c r="D1620" s="282" t="s">
        <v>11</v>
      </c>
      <c r="E1620" s="282"/>
      <c r="F1620" s="283"/>
      <c r="G1620" s="284"/>
      <c r="H1620" s="242"/>
    </row>
    <row r="1621" spans="2:8">
      <c r="C1621" s="223"/>
      <c r="D1621" s="279"/>
      <c r="E1621" s="279"/>
      <c r="F1621" s="34"/>
      <c r="G1621" s="280"/>
    </row>
    <row r="1622" spans="2:8">
      <c r="B1622" s="230">
        <f>B1618+1</f>
        <v>9</v>
      </c>
      <c r="C1622" s="223" t="s">
        <v>62</v>
      </c>
      <c r="D1622" s="279" t="s">
        <v>15</v>
      </c>
      <c r="E1622" s="279">
        <v>131</v>
      </c>
      <c r="F1622" s="34">
        <v>120</v>
      </c>
      <c r="G1622" s="280">
        <f t="shared" si="26"/>
        <v>15720</v>
      </c>
    </row>
    <row r="1623" spans="2:8">
      <c r="C1623" s="223"/>
      <c r="D1623" s="279"/>
      <c r="E1623" s="279"/>
      <c r="F1623" s="34"/>
      <c r="G1623" s="280"/>
    </row>
    <row r="1624" spans="2:8" s="285" customFormat="1" ht="46.8">
      <c r="C1624" s="224" t="s">
        <v>350</v>
      </c>
      <c r="D1624" s="282" t="s">
        <v>11</v>
      </c>
      <c r="E1624" s="282"/>
      <c r="F1624" s="283"/>
      <c r="G1624" s="284"/>
      <c r="H1624" s="242"/>
    </row>
    <row r="1625" spans="2:8">
      <c r="C1625" s="223"/>
      <c r="D1625" s="279"/>
      <c r="E1625" s="279"/>
      <c r="F1625" s="34"/>
      <c r="G1625" s="280"/>
    </row>
    <row r="1626" spans="2:8">
      <c r="B1626" s="230">
        <f>B1622+1</f>
        <v>10</v>
      </c>
      <c r="C1626" s="223" t="s">
        <v>351</v>
      </c>
      <c r="D1626" s="279" t="s">
        <v>15</v>
      </c>
      <c r="E1626" s="279">
        <v>194</v>
      </c>
      <c r="F1626" s="34">
        <v>120</v>
      </c>
      <c r="G1626" s="280">
        <f t="shared" si="26"/>
        <v>23280</v>
      </c>
    </row>
    <row r="1627" spans="2:8">
      <c r="C1627" s="223"/>
      <c r="D1627" s="279"/>
      <c r="E1627" s="279"/>
      <c r="F1627" s="34"/>
      <c r="G1627" s="280"/>
    </row>
    <row r="1628" spans="2:8">
      <c r="B1628" s="230">
        <f>B1626+1</f>
        <v>11</v>
      </c>
      <c r="C1628" s="223" t="s">
        <v>352</v>
      </c>
      <c r="D1628" s="279" t="s">
        <v>15</v>
      </c>
      <c r="E1628" s="279">
        <v>19</v>
      </c>
      <c r="F1628" s="34">
        <v>120</v>
      </c>
      <c r="G1628" s="280">
        <f t="shared" si="26"/>
        <v>2280</v>
      </c>
    </row>
    <row r="1629" spans="2:8">
      <c r="C1629" s="223"/>
      <c r="D1629" s="279"/>
      <c r="E1629" s="279"/>
      <c r="F1629" s="34"/>
      <c r="G1629" s="280"/>
    </row>
    <row r="1630" spans="2:8">
      <c r="B1630" s="230">
        <f t="shared" ref="B1630:B1632" si="29">B1628+1</f>
        <v>12</v>
      </c>
      <c r="C1630" s="223" t="s">
        <v>353</v>
      </c>
      <c r="D1630" s="279" t="s">
        <v>15</v>
      </c>
      <c r="E1630" s="279">
        <v>14</v>
      </c>
      <c r="F1630" s="34">
        <v>120</v>
      </c>
      <c r="G1630" s="280">
        <f t="shared" si="26"/>
        <v>1680</v>
      </c>
    </row>
    <row r="1631" spans="2:8">
      <c r="C1631" s="223"/>
      <c r="D1631" s="279"/>
      <c r="E1631" s="279"/>
      <c r="F1631" s="34"/>
      <c r="G1631" s="280"/>
    </row>
    <row r="1632" spans="2:8">
      <c r="B1632" s="230">
        <f t="shared" si="29"/>
        <v>13</v>
      </c>
      <c r="C1632" s="223" t="s">
        <v>63</v>
      </c>
      <c r="D1632" s="279" t="s">
        <v>15</v>
      </c>
      <c r="E1632" s="279">
        <v>12</v>
      </c>
      <c r="F1632" s="34">
        <v>120</v>
      </c>
      <c r="G1632" s="280">
        <f t="shared" si="26"/>
        <v>1440</v>
      </c>
    </row>
    <row r="1633" spans="2:8">
      <c r="C1633" s="223"/>
      <c r="D1633" s="279"/>
      <c r="E1633" s="279"/>
      <c r="F1633" s="34"/>
      <c r="G1633" s="280"/>
    </row>
    <row r="1634" spans="2:8" s="285" customFormat="1">
      <c r="C1634" s="224" t="s">
        <v>61</v>
      </c>
      <c r="D1634" s="282" t="s">
        <v>5</v>
      </c>
      <c r="E1634" s="282"/>
      <c r="F1634" s="283"/>
      <c r="G1634" s="284"/>
      <c r="H1634" s="242"/>
    </row>
    <row r="1635" spans="2:8" s="285" customFormat="1">
      <c r="C1635" s="224"/>
      <c r="D1635" s="282"/>
      <c r="E1635" s="282"/>
      <c r="F1635" s="283"/>
      <c r="G1635" s="284"/>
      <c r="H1635" s="242"/>
    </row>
    <row r="1636" spans="2:8" s="285" customFormat="1">
      <c r="C1636" s="224" t="s">
        <v>354</v>
      </c>
      <c r="D1636" s="282" t="s">
        <v>11</v>
      </c>
      <c r="E1636" s="282"/>
      <c r="F1636" s="283"/>
      <c r="G1636" s="284"/>
      <c r="H1636" s="242"/>
    </row>
    <row r="1637" spans="2:8">
      <c r="C1637" s="223"/>
      <c r="D1637" s="279"/>
      <c r="E1637" s="279"/>
      <c r="F1637" s="34"/>
      <c r="G1637" s="280"/>
    </row>
    <row r="1638" spans="2:8">
      <c r="B1638" s="230">
        <f>B1632+1</f>
        <v>14</v>
      </c>
      <c r="C1638" s="223" t="s">
        <v>62</v>
      </c>
      <c r="D1638" s="279" t="s">
        <v>15</v>
      </c>
      <c r="E1638" s="279">
        <v>3793</v>
      </c>
      <c r="F1638" s="34">
        <v>120</v>
      </c>
      <c r="G1638" s="280">
        <f t="shared" ref="G1638:G1710" si="30">(E1638*F1638)</f>
        <v>455160</v>
      </c>
    </row>
    <row r="1639" spans="2:8">
      <c r="C1639" s="223"/>
      <c r="D1639" s="279"/>
      <c r="E1639" s="279"/>
      <c r="F1639" s="34"/>
      <c r="G1639" s="280"/>
    </row>
    <row r="1640" spans="2:8">
      <c r="B1640" s="230">
        <f>B1638+1</f>
        <v>15</v>
      </c>
      <c r="C1640" s="223" t="s">
        <v>63</v>
      </c>
      <c r="D1640" s="279" t="s">
        <v>15</v>
      </c>
      <c r="E1640" s="279">
        <v>49</v>
      </c>
      <c r="F1640" s="34">
        <v>135</v>
      </c>
      <c r="G1640" s="280">
        <f t="shared" si="30"/>
        <v>6615</v>
      </c>
    </row>
    <row r="1641" spans="2:8">
      <c r="C1641" s="223"/>
      <c r="D1641" s="279"/>
      <c r="E1641" s="279"/>
      <c r="F1641" s="34"/>
      <c r="G1641" s="280"/>
    </row>
    <row r="1642" spans="2:8" s="285" customFormat="1">
      <c r="C1642" s="224" t="s">
        <v>355</v>
      </c>
      <c r="D1642" s="282" t="s">
        <v>5</v>
      </c>
      <c r="E1642" s="282"/>
      <c r="F1642" s="283"/>
      <c r="G1642" s="284"/>
      <c r="H1642" s="242"/>
    </row>
    <row r="1643" spans="2:8" s="285" customFormat="1">
      <c r="C1643" s="224"/>
      <c r="D1643" s="282"/>
      <c r="E1643" s="282"/>
      <c r="F1643" s="283"/>
      <c r="G1643" s="284"/>
      <c r="H1643" s="242"/>
    </row>
    <row r="1644" spans="2:8" s="285" customFormat="1" ht="70.2">
      <c r="C1644" s="224" t="s">
        <v>356</v>
      </c>
      <c r="D1644" s="282" t="s">
        <v>11</v>
      </c>
      <c r="E1644" s="282"/>
      <c r="F1644" s="283"/>
      <c r="G1644" s="284"/>
      <c r="H1644" s="242"/>
    </row>
    <row r="1645" spans="2:8">
      <c r="C1645" s="223"/>
      <c r="D1645" s="279"/>
      <c r="E1645" s="279"/>
      <c r="F1645" s="34"/>
      <c r="G1645" s="280"/>
    </row>
    <row r="1646" spans="2:8">
      <c r="B1646" s="230">
        <f>B1640+1</f>
        <v>16</v>
      </c>
      <c r="C1646" s="223" t="s">
        <v>62</v>
      </c>
      <c r="D1646" s="279" t="s">
        <v>15</v>
      </c>
      <c r="E1646" s="279">
        <v>161</v>
      </c>
      <c r="F1646" s="34">
        <v>215</v>
      </c>
      <c r="G1646" s="280">
        <f t="shared" si="30"/>
        <v>34615</v>
      </c>
    </row>
    <row r="1647" spans="2:8">
      <c r="C1647" s="223"/>
      <c r="D1647" s="279"/>
      <c r="E1647" s="279"/>
      <c r="F1647" s="34"/>
      <c r="G1647" s="280"/>
    </row>
    <row r="1648" spans="2:8">
      <c r="B1648" s="230">
        <f>B1646+1</f>
        <v>17</v>
      </c>
      <c r="C1648" s="223" t="s">
        <v>357</v>
      </c>
      <c r="D1648" s="279" t="s">
        <v>15</v>
      </c>
      <c r="E1648" s="279">
        <v>68</v>
      </c>
      <c r="F1648" s="34">
        <f>+F1646</f>
        <v>215</v>
      </c>
      <c r="G1648" s="280">
        <f t="shared" si="30"/>
        <v>14620</v>
      </c>
    </row>
    <row r="1649" spans="2:8">
      <c r="C1649" s="223"/>
      <c r="D1649" s="279"/>
      <c r="E1649" s="279"/>
      <c r="F1649" s="34"/>
      <c r="G1649" s="280"/>
    </row>
    <row r="1650" spans="2:8">
      <c r="B1650" s="230">
        <f t="shared" ref="B1650:B1658" si="31">B1648+1</f>
        <v>18</v>
      </c>
      <c r="C1650" s="223" t="s">
        <v>358</v>
      </c>
      <c r="D1650" s="279" t="s">
        <v>15</v>
      </c>
      <c r="E1650" s="279">
        <v>73</v>
      </c>
      <c r="F1650" s="34">
        <f>+F1648</f>
        <v>215</v>
      </c>
      <c r="G1650" s="280">
        <f t="shared" si="30"/>
        <v>15695</v>
      </c>
    </row>
    <row r="1651" spans="2:8">
      <c r="C1651" s="223"/>
      <c r="D1651" s="279"/>
      <c r="E1651" s="279"/>
      <c r="F1651" s="34"/>
      <c r="G1651" s="280"/>
    </row>
    <row r="1652" spans="2:8">
      <c r="B1652" s="230">
        <f t="shared" si="31"/>
        <v>19</v>
      </c>
      <c r="C1652" s="223" t="s">
        <v>359</v>
      </c>
      <c r="D1652" s="279" t="s">
        <v>15</v>
      </c>
      <c r="E1652" s="279">
        <v>34</v>
      </c>
      <c r="F1652" s="34">
        <f>+F1650</f>
        <v>215</v>
      </c>
      <c r="G1652" s="280">
        <f t="shared" si="30"/>
        <v>7310</v>
      </c>
    </row>
    <row r="1653" spans="2:8">
      <c r="C1653" s="223"/>
      <c r="D1653" s="279"/>
      <c r="E1653" s="279"/>
      <c r="F1653" s="34"/>
      <c r="G1653" s="280"/>
    </row>
    <row r="1654" spans="2:8">
      <c r="B1654" s="230">
        <f t="shared" si="31"/>
        <v>20</v>
      </c>
      <c r="C1654" s="223" t="s">
        <v>351</v>
      </c>
      <c r="D1654" s="279" t="s">
        <v>15</v>
      </c>
      <c r="E1654" s="279">
        <v>1013</v>
      </c>
      <c r="F1654" s="34">
        <f>+F1652</f>
        <v>215</v>
      </c>
      <c r="G1654" s="280">
        <f t="shared" si="30"/>
        <v>217795</v>
      </c>
    </row>
    <row r="1655" spans="2:8">
      <c r="C1655" s="223"/>
      <c r="D1655" s="279"/>
      <c r="E1655" s="279"/>
      <c r="F1655" s="34"/>
      <c r="G1655" s="280"/>
    </row>
    <row r="1656" spans="2:8">
      <c r="B1656" s="230">
        <f t="shared" si="31"/>
        <v>21</v>
      </c>
      <c r="C1656" s="223" t="s">
        <v>360</v>
      </c>
      <c r="D1656" s="279" t="s">
        <v>15</v>
      </c>
      <c r="E1656" s="279">
        <v>16</v>
      </c>
      <c r="F1656" s="34">
        <f>+F1654</f>
        <v>215</v>
      </c>
      <c r="G1656" s="280">
        <f t="shared" si="30"/>
        <v>3440</v>
      </c>
    </row>
    <row r="1657" spans="2:8">
      <c r="C1657" s="223"/>
      <c r="D1657" s="279"/>
      <c r="E1657" s="279"/>
      <c r="F1657" s="34"/>
      <c r="G1657" s="280"/>
    </row>
    <row r="1658" spans="2:8">
      <c r="B1658" s="230">
        <f t="shared" si="31"/>
        <v>22</v>
      </c>
      <c r="C1658" s="223" t="s">
        <v>63</v>
      </c>
      <c r="D1658" s="279" t="s">
        <v>15</v>
      </c>
      <c r="E1658" s="279">
        <v>1</v>
      </c>
      <c r="F1658" s="34">
        <f>+F1656</f>
        <v>215</v>
      </c>
      <c r="G1658" s="280">
        <f t="shared" si="30"/>
        <v>215</v>
      </c>
    </row>
    <row r="1659" spans="2:8">
      <c r="C1659" s="223"/>
      <c r="D1659" s="279"/>
      <c r="E1659" s="279"/>
      <c r="F1659" s="34"/>
      <c r="G1659" s="280"/>
    </row>
    <row r="1660" spans="2:8" s="285" customFormat="1">
      <c r="C1660" s="224" t="s">
        <v>361</v>
      </c>
      <c r="D1660" s="282" t="s">
        <v>11</v>
      </c>
      <c r="E1660" s="282"/>
      <c r="F1660" s="283"/>
      <c r="G1660" s="284"/>
      <c r="H1660" s="242"/>
    </row>
    <row r="1661" spans="2:8">
      <c r="C1661" s="223"/>
      <c r="D1661" s="279"/>
      <c r="E1661" s="279"/>
      <c r="F1661" s="34"/>
      <c r="G1661" s="280"/>
    </row>
    <row r="1662" spans="2:8">
      <c r="B1662" s="230">
        <f>B1658+1</f>
        <v>23</v>
      </c>
      <c r="C1662" s="223" t="s">
        <v>362</v>
      </c>
      <c r="D1662" s="279" t="s">
        <v>32</v>
      </c>
      <c r="E1662" s="279">
        <v>40</v>
      </c>
      <c r="F1662" s="34">
        <v>40</v>
      </c>
      <c r="G1662" s="280">
        <f t="shared" si="30"/>
        <v>1600</v>
      </c>
    </row>
    <row r="1663" spans="2:8">
      <c r="C1663" s="223"/>
      <c r="D1663" s="279"/>
      <c r="E1663" s="279"/>
      <c r="F1663" s="34"/>
      <c r="G1663" s="280"/>
    </row>
    <row r="1664" spans="2:8">
      <c r="C1664" s="278" t="s">
        <v>305</v>
      </c>
      <c r="D1664" s="279"/>
      <c r="E1664" s="279"/>
      <c r="F1664" s="34"/>
      <c r="G1664" s="280"/>
    </row>
    <row r="1665" spans="3:8">
      <c r="C1665" s="278" t="s">
        <v>59</v>
      </c>
      <c r="D1665" s="279"/>
      <c r="E1665" s="279"/>
      <c r="F1665" s="34"/>
      <c r="G1665" s="280"/>
    </row>
    <row r="1666" spans="3:8" s="285" customFormat="1">
      <c r="C1666" s="278" t="s">
        <v>1560</v>
      </c>
      <c r="D1666" s="282"/>
      <c r="E1666" s="282"/>
      <c r="F1666" s="283"/>
      <c r="G1666" s="284">
        <f>SUM(G1600:G1665)</f>
        <v>1217940</v>
      </c>
      <c r="H1666" s="242"/>
    </row>
    <row r="1667" spans="3:8">
      <c r="C1667" s="223"/>
      <c r="D1667" s="279"/>
      <c r="E1667" s="279"/>
      <c r="F1667" s="34"/>
      <c r="G1667" s="280"/>
    </row>
    <row r="1668" spans="3:8" s="277" customFormat="1">
      <c r="C1668" s="288"/>
      <c r="D1668" s="289"/>
      <c r="E1668" s="289"/>
      <c r="F1668" s="290"/>
      <c r="G1668" s="291"/>
    </row>
    <row r="1669" spans="3:8">
      <c r="C1669" s="223"/>
      <c r="D1669" s="279"/>
      <c r="E1669" s="279"/>
      <c r="F1669" s="34"/>
      <c r="G1669" s="280"/>
    </row>
    <row r="1670" spans="3:8">
      <c r="C1670" s="278" t="s">
        <v>1559</v>
      </c>
      <c r="D1670" s="279"/>
      <c r="E1670" s="279"/>
      <c r="F1670" s="34"/>
      <c r="G1670" s="280"/>
    </row>
    <row r="1671" spans="3:8">
      <c r="C1671" s="223"/>
      <c r="D1671" s="279"/>
      <c r="E1671" s="279"/>
      <c r="F1671" s="34"/>
      <c r="G1671" s="280"/>
    </row>
    <row r="1672" spans="3:8">
      <c r="C1672" s="278" t="s">
        <v>338</v>
      </c>
      <c r="D1672" s="279"/>
      <c r="E1672" s="279"/>
      <c r="F1672" s="34"/>
      <c r="G1672" s="280"/>
    </row>
    <row r="1673" spans="3:8">
      <c r="C1673" s="278"/>
      <c r="D1673" s="279"/>
      <c r="E1673" s="279"/>
      <c r="F1673" s="34"/>
      <c r="G1673" s="280"/>
    </row>
    <row r="1674" spans="3:8">
      <c r="C1674" s="278" t="s">
        <v>64</v>
      </c>
      <c r="D1674" s="279"/>
      <c r="E1674" s="279"/>
      <c r="F1674" s="34"/>
      <c r="G1674" s="280"/>
    </row>
    <row r="1675" spans="3:8">
      <c r="C1675" s="223"/>
      <c r="D1675" s="279"/>
      <c r="E1675" s="279"/>
      <c r="F1675" s="34"/>
      <c r="G1675" s="280"/>
    </row>
    <row r="1676" spans="3:8" ht="46.8">
      <c r="C1676" s="95" t="s">
        <v>1035</v>
      </c>
      <c r="D1676" s="91"/>
      <c r="E1676" s="292"/>
      <c r="F1676" s="101"/>
      <c r="G1676" s="101"/>
      <c r="H1676" s="230"/>
    </row>
    <row r="1677" spans="3:8">
      <c r="C1677" s="95"/>
      <c r="D1677" s="91"/>
      <c r="E1677" s="292"/>
      <c r="F1677" s="101"/>
      <c r="G1677" s="101"/>
      <c r="H1677" s="230"/>
    </row>
    <row r="1678" spans="3:8">
      <c r="C1678" s="95" t="s">
        <v>1036</v>
      </c>
      <c r="D1678" s="58" t="s">
        <v>8</v>
      </c>
      <c r="E1678" s="292"/>
      <c r="F1678" s="101"/>
      <c r="G1678" s="101"/>
      <c r="H1678" s="230"/>
    </row>
    <row r="1679" spans="3:8">
      <c r="C1679" s="95"/>
      <c r="D1679" s="91"/>
      <c r="E1679" s="292"/>
      <c r="F1679" s="101"/>
      <c r="G1679" s="101"/>
      <c r="H1679" s="230"/>
    </row>
    <row r="1680" spans="3:8">
      <c r="C1680" s="95" t="s">
        <v>1094</v>
      </c>
      <c r="D1680" s="58" t="s">
        <v>11</v>
      </c>
      <c r="E1680" s="292"/>
      <c r="F1680" s="101"/>
      <c r="G1680" s="101"/>
      <c r="H1680" s="230"/>
    </row>
    <row r="1681" spans="2:8">
      <c r="C1681" s="95"/>
      <c r="D1681" s="91"/>
      <c r="E1681" s="292"/>
      <c r="F1681" s="101"/>
      <c r="G1681" s="101"/>
      <c r="H1681" s="230"/>
    </row>
    <row r="1682" spans="2:8" ht="93.6">
      <c r="C1682" s="95" t="s">
        <v>1095</v>
      </c>
      <c r="D1682" s="91"/>
      <c r="E1682" s="292"/>
      <c r="F1682" s="101"/>
      <c r="G1682" s="101"/>
      <c r="H1682" s="230"/>
    </row>
    <row r="1683" spans="2:8">
      <c r="C1683" s="223"/>
      <c r="D1683" s="279"/>
      <c r="E1683" s="279"/>
      <c r="F1683" s="34"/>
      <c r="G1683" s="280"/>
    </row>
    <row r="1684" spans="2:8" s="285" customFormat="1">
      <c r="C1684" s="224" t="s">
        <v>65</v>
      </c>
      <c r="D1684" s="282" t="s">
        <v>11</v>
      </c>
      <c r="E1684" s="282"/>
      <c r="F1684" s="283"/>
      <c r="G1684" s="284"/>
      <c r="H1684" s="242"/>
    </row>
    <row r="1685" spans="2:8">
      <c r="C1685" s="223"/>
      <c r="D1685" s="279"/>
      <c r="E1685" s="279"/>
      <c r="F1685" s="34"/>
      <c r="G1685" s="280"/>
    </row>
    <row r="1686" spans="2:8" ht="163.80000000000001">
      <c r="C1686" s="223" t="s">
        <v>1495</v>
      </c>
      <c r="D1686" s="279"/>
      <c r="E1686" s="279"/>
      <c r="F1686" s="34"/>
      <c r="G1686" s="280"/>
    </row>
    <row r="1687" spans="2:8">
      <c r="C1687" s="223"/>
      <c r="D1687" s="279"/>
      <c r="E1687" s="279"/>
      <c r="F1687" s="34"/>
      <c r="G1687" s="280"/>
    </row>
    <row r="1688" spans="2:8">
      <c r="B1688" s="230">
        <v>1</v>
      </c>
      <c r="C1688" s="223" t="s">
        <v>1232</v>
      </c>
      <c r="D1688" s="279" t="s">
        <v>15</v>
      </c>
      <c r="E1688" s="279">
        <v>356</v>
      </c>
      <c r="F1688" s="34">
        <v>550</v>
      </c>
      <c r="G1688" s="280">
        <f t="shared" si="30"/>
        <v>195800</v>
      </c>
    </row>
    <row r="1689" spans="2:8">
      <c r="C1689" s="223"/>
      <c r="D1689" s="279"/>
      <c r="E1689" s="279"/>
      <c r="F1689" s="34"/>
      <c r="G1689" s="280"/>
    </row>
    <row r="1690" spans="2:8" s="285" customFormat="1">
      <c r="C1690" s="224" t="s">
        <v>66</v>
      </c>
      <c r="D1690" s="282" t="s">
        <v>5</v>
      </c>
      <c r="E1690" s="282"/>
      <c r="F1690" s="283"/>
      <c r="G1690" s="284"/>
      <c r="H1690" s="242"/>
    </row>
    <row r="1691" spans="2:8">
      <c r="C1691" s="223"/>
      <c r="D1691" s="279"/>
      <c r="E1691" s="279"/>
      <c r="F1691" s="34"/>
      <c r="G1691" s="280"/>
    </row>
    <row r="1692" spans="2:8" s="285" customFormat="1">
      <c r="C1692" s="224" t="s">
        <v>366</v>
      </c>
      <c r="D1692" s="282" t="s">
        <v>11</v>
      </c>
      <c r="E1692" s="282"/>
      <c r="F1692" s="283"/>
      <c r="G1692" s="284"/>
      <c r="H1692" s="242"/>
    </row>
    <row r="1693" spans="2:8" s="285" customFormat="1">
      <c r="C1693" s="224"/>
      <c r="D1693" s="282"/>
      <c r="E1693" s="282"/>
      <c r="F1693" s="283"/>
      <c r="G1693" s="284"/>
      <c r="H1693" s="242"/>
    </row>
    <row r="1694" spans="2:8" s="285" customFormat="1" ht="163.80000000000001">
      <c r="C1694" s="224" t="s">
        <v>1496</v>
      </c>
      <c r="D1694" s="282" t="s">
        <v>11</v>
      </c>
      <c r="E1694" s="282"/>
      <c r="F1694" s="283"/>
      <c r="G1694" s="284"/>
      <c r="H1694" s="242"/>
    </row>
    <row r="1695" spans="2:8">
      <c r="C1695" s="223"/>
      <c r="D1695" s="279"/>
      <c r="E1695" s="279"/>
      <c r="F1695" s="34"/>
      <c r="G1695" s="280"/>
    </row>
    <row r="1696" spans="2:8">
      <c r="B1696" s="230">
        <f>B1688+1</f>
        <v>2</v>
      </c>
      <c r="C1696" s="223" t="s">
        <v>368</v>
      </c>
      <c r="D1696" s="279" t="s">
        <v>15</v>
      </c>
      <c r="E1696" s="279">
        <v>119</v>
      </c>
      <c r="F1696" s="34">
        <v>255</v>
      </c>
      <c r="G1696" s="280">
        <f t="shared" si="30"/>
        <v>30345</v>
      </c>
    </row>
    <row r="1697" spans="2:8">
      <c r="C1697" s="223"/>
      <c r="D1697" s="279"/>
      <c r="E1697" s="279"/>
      <c r="F1697" s="34"/>
      <c r="G1697" s="280"/>
    </row>
    <row r="1698" spans="2:8">
      <c r="B1698" s="230">
        <f>B1696+1</f>
        <v>3</v>
      </c>
      <c r="C1698" s="223" t="s">
        <v>369</v>
      </c>
      <c r="D1698" s="279" t="s">
        <v>32</v>
      </c>
      <c r="E1698" s="279">
        <v>72</v>
      </c>
      <c r="F1698" s="34">
        <v>80</v>
      </c>
      <c r="G1698" s="280">
        <f t="shared" si="30"/>
        <v>5760</v>
      </c>
    </row>
    <row r="1699" spans="2:8">
      <c r="C1699" s="223"/>
      <c r="D1699" s="279"/>
      <c r="E1699" s="279"/>
      <c r="F1699" s="34"/>
      <c r="G1699" s="280"/>
    </row>
    <row r="1700" spans="2:8">
      <c r="B1700" s="230">
        <f>B1698+1</f>
        <v>4</v>
      </c>
      <c r="C1700" s="223" t="s">
        <v>370</v>
      </c>
      <c r="D1700" s="279" t="s">
        <v>32</v>
      </c>
      <c r="E1700" s="279">
        <v>66</v>
      </c>
      <c r="F1700" s="34">
        <v>90</v>
      </c>
      <c r="G1700" s="280">
        <f t="shared" si="30"/>
        <v>5940</v>
      </c>
    </row>
    <row r="1701" spans="2:8">
      <c r="C1701" s="223"/>
      <c r="D1701" s="279"/>
      <c r="E1701" s="279"/>
      <c r="F1701" s="34"/>
      <c r="G1701" s="280"/>
    </row>
    <row r="1702" spans="2:8" s="285" customFormat="1">
      <c r="C1702" s="224" t="s">
        <v>371</v>
      </c>
      <c r="D1702" s="282" t="s">
        <v>11</v>
      </c>
      <c r="E1702" s="282"/>
      <c r="F1702" s="283"/>
      <c r="G1702" s="284"/>
      <c r="H1702" s="242"/>
    </row>
    <row r="1703" spans="2:8">
      <c r="C1703" s="223"/>
      <c r="D1703" s="279"/>
      <c r="E1703" s="279"/>
      <c r="F1703" s="34"/>
      <c r="G1703" s="280"/>
    </row>
    <row r="1704" spans="2:8" ht="141.75" customHeight="1">
      <c r="C1704" s="223" t="s">
        <v>1497</v>
      </c>
      <c r="D1704" s="279"/>
      <c r="E1704" s="279"/>
      <c r="F1704" s="34"/>
      <c r="G1704" s="280"/>
    </row>
    <row r="1705" spans="2:8">
      <c r="C1705" s="223"/>
      <c r="D1705" s="279"/>
      <c r="E1705" s="279"/>
      <c r="F1705" s="34"/>
      <c r="G1705" s="280"/>
    </row>
    <row r="1706" spans="2:8">
      <c r="B1706" s="230">
        <f>B1700+1</f>
        <v>5</v>
      </c>
      <c r="C1706" s="223" t="s">
        <v>372</v>
      </c>
      <c r="D1706" s="279" t="s">
        <v>15</v>
      </c>
      <c r="E1706" s="565">
        <v>388</v>
      </c>
      <c r="F1706" s="34">
        <v>480</v>
      </c>
      <c r="G1706" s="280">
        <f t="shared" si="30"/>
        <v>186240</v>
      </c>
    </row>
    <row r="1707" spans="2:8">
      <c r="C1707" s="223"/>
      <c r="D1707" s="279"/>
      <c r="E1707" s="279" t="s">
        <v>138</v>
      </c>
      <c r="F1707" s="34"/>
      <c r="G1707" s="280"/>
    </row>
    <row r="1708" spans="2:8">
      <c r="B1708" s="230">
        <f>B1706+1</f>
        <v>6</v>
      </c>
      <c r="C1708" s="223" t="s">
        <v>369</v>
      </c>
      <c r="D1708" s="279" t="s">
        <v>32</v>
      </c>
      <c r="E1708" s="279">
        <v>60</v>
      </c>
      <c r="F1708" s="34">
        <v>80</v>
      </c>
      <c r="G1708" s="280">
        <f t="shared" si="30"/>
        <v>4800</v>
      </c>
    </row>
    <row r="1709" spans="2:8">
      <c r="C1709" s="223"/>
      <c r="D1709" s="279"/>
      <c r="E1709" s="279"/>
      <c r="F1709" s="34"/>
      <c r="G1709" s="280"/>
    </row>
    <row r="1710" spans="2:8">
      <c r="B1710" s="230">
        <f>B1708+1</f>
        <v>7</v>
      </c>
      <c r="C1710" s="223" t="s">
        <v>370</v>
      </c>
      <c r="D1710" s="279" t="s">
        <v>32</v>
      </c>
      <c r="E1710" s="279">
        <v>53</v>
      </c>
      <c r="F1710" s="34">
        <v>80</v>
      </c>
      <c r="G1710" s="280">
        <f t="shared" si="30"/>
        <v>4240</v>
      </c>
    </row>
    <row r="1711" spans="2:8">
      <c r="C1711" s="223"/>
      <c r="D1711" s="279"/>
      <c r="E1711" s="279"/>
      <c r="F1711" s="34"/>
      <c r="G1711" s="280"/>
    </row>
    <row r="1712" spans="2:8">
      <c r="B1712" s="230">
        <f t="shared" ref="B1712" si="32">B1710+1</f>
        <v>8</v>
      </c>
      <c r="C1712" s="223" t="s">
        <v>373</v>
      </c>
      <c r="D1712" s="279" t="s">
        <v>32</v>
      </c>
      <c r="E1712" s="279">
        <v>40</v>
      </c>
      <c r="F1712" s="34">
        <v>80</v>
      </c>
      <c r="G1712" s="280">
        <f t="shared" ref="G1712:G1983" si="33">(E1712*F1712)</f>
        <v>3200</v>
      </c>
    </row>
    <row r="1713" spans="2:8">
      <c r="C1713" s="223"/>
      <c r="D1713" s="279"/>
      <c r="E1713" s="279"/>
      <c r="F1713" s="34"/>
      <c r="G1713" s="280"/>
    </row>
    <row r="1714" spans="2:8">
      <c r="C1714" s="223" t="s">
        <v>374</v>
      </c>
      <c r="D1714" s="279"/>
      <c r="E1714" s="279"/>
      <c r="F1714" s="34"/>
      <c r="G1714" s="280"/>
    </row>
    <row r="1715" spans="2:8">
      <c r="C1715" s="223"/>
      <c r="D1715" s="279"/>
      <c r="E1715" s="279"/>
      <c r="F1715" s="34"/>
      <c r="G1715" s="280"/>
    </row>
    <row r="1716" spans="2:8">
      <c r="B1716" s="230">
        <f>B1712+1</f>
        <v>9</v>
      </c>
      <c r="C1716" s="223" t="s">
        <v>375</v>
      </c>
      <c r="D1716" s="279" t="s">
        <v>32</v>
      </c>
      <c r="E1716" s="279">
        <v>296</v>
      </c>
      <c r="F1716" s="34">
        <v>90</v>
      </c>
      <c r="G1716" s="280">
        <f t="shared" si="33"/>
        <v>26640</v>
      </c>
    </row>
    <row r="1717" spans="2:8">
      <c r="C1717" s="223"/>
      <c r="D1717" s="279"/>
      <c r="E1717" s="279"/>
      <c r="F1717" s="34"/>
      <c r="G1717" s="280"/>
    </row>
    <row r="1718" spans="2:8">
      <c r="C1718" s="278" t="s">
        <v>338</v>
      </c>
      <c r="D1718" s="279"/>
      <c r="E1718" s="279"/>
      <c r="F1718" s="34"/>
      <c r="G1718" s="280"/>
    </row>
    <row r="1719" spans="2:8">
      <c r="C1719" s="278" t="s">
        <v>64</v>
      </c>
      <c r="D1719" s="279"/>
      <c r="E1719" s="279"/>
      <c r="F1719" s="34"/>
      <c r="G1719" s="280"/>
    </row>
    <row r="1720" spans="2:8" s="285" customFormat="1">
      <c r="C1720" s="278" t="s">
        <v>1560</v>
      </c>
      <c r="D1720" s="282"/>
      <c r="E1720" s="282"/>
      <c r="F1720" s="283"/>
      <c r="G1720" s="284">
        <f>SUM(G1688:G1719)</f>
        <v>462965</v>
      </c>
      <c r="H1720" s="242"/>
    </row>
    <row r="1721" spans="2:8">
      <c r="C1721" s="278"/>
      <c r="D1721" s="279"/>
      <c r="E1721" s="279"/>
      <c r="F1721" s="34"/>
      <c r="G1721" s="280"/>
    </row>
    <row r="1722" spans="2:8" s="277" customFormat="1">
      <c r="C1722" s="293"/>
      <c r="D1722" s="289"/>
      <c r="E1722" s="289"/>
      <c r="F1722" s="290"/>
      <c r="G1722" s="291"/>
    </row>
    <row r="1723" spans="2:8">
      <c r="C1723" s="223"/>
      <c r="D1723" s="279"/>
      <c r="E1723" s="279"/>
      <c r="F1723" s="34"/>
      <c r="G1723" s="280"/>
    </row>
    <row r="1724" spans="2:8">
      <c r="C1724" s="278" t="s">
        <v>1559</v>
      </c>
      <c r="D1724" s="279"/>
      <c r="E1724" s="279"/>
      <c r="F1724" s="34"/>
      <c r="G1724" s="280"/>
    </row>
    <row r="1725" spans="2:8">
      <c r="C1725" s="223"/>
      <c r="D1725" s="279"/>
      <c r="E1725" s="279"/>
      <c r="F1725" s="34"/>
      <c r="G1725" s="280"/>
    </row>
    <row r="1726" spans="2:8">
      <c r="C1726" s="278" t="s">
        <v>363</v>
      </c>
      <c r="D1726" s="279"/>
      <c r="E1726" s="279"/>
      <c r="F1726" s="34"/>
      <c r="G1726" s="280"/>
    </row>
    <row r="1727" spans="2:8">
      <c r="C1727" s="278"/>
      <c r="D1727" s="279"/>
      <c r="E1727" s="279"/>
      <c r="F1727" s="34"/>
      <c r="G1727" s="280"/>
    </row>
    <row r="1728" spans="2:8">
      <c r="C1728" s="278" t="s">
        <v>67</v>
      </c>
      <c r="D1728" s="279"/>
      <c r="E1728" s="279"/>
      <c r="F1728" s="34"/>
      <c r="G1728" s="280"/>
    </row>
    <row r="1729" spans="3:7">
      <c r="C1729" s="223"/>
      <c r="D1729" s="279"/>
      <c r="E1729" s="279"/>
      <c r="F1729" s="34"/>
      <c r="G1729" s="280"/>
    </row>
    <row r="1730" spans="3:7">
      <c r="C1730" s="103" t="s">
        <v>1444</v>
      </c>
      <c r="D1730" s="91"/>
      <c r="E1730" s="279"/>
      <c r="F1730" s="34"/>
      <c r="G1730" s="280"/>
    </row>
    <row r="1731" spans="3:7">
      <c r="C1731" s="103" t="s">
        <v>1457</v>
      </c>
      <c r="D1731" s="91"/>
      <c r="E1731" s="279"/>
      <c r="F1731" s="34"/>
      <c r="G1731" s="280"/>
    </row>
    <row r="1732" spans="3:7">
      <c r="C1732" s="103"/>
      <c r="D1732" s="91"/>
      <c r="E1732" s="279"/>
      <c r="F1732" s="34"/>
      <c r="G1732" s="280"/>
    </row>
    <row r="1733" spans="3:7">
      <c r="C1733" s="103" t="s">
        <v>789</v>
      </c>
      <c r="D1733" s="58" t="s">
        <v>8</v>
      </c>
      <c r="E1733" s="279"/>
      <c r="F1733" s="34"/>
      <c r="G1733" s="280"/>
    </row>
    <row r="1734" spans="3:7">
      <c r="C1734" s="103"/>
      <c r="D1734" s="91"/>
      <c r="E1734" s="279"/>
      <c r="F1734" s="34"/>
      <c r="G1734" s="280"/>
    </row>
    <row r="1735" spans="3:7">
      <c r="C1735" s="103" t="s">
        <v>1096</v>
      </c>
      <c r="D1735" s="58" t="s">
        <v>5</v>
      </c>
      <c r="E1735" s="279"/>
      <c r="F1735" s="34"/>
      <c r="G1735" s="280"/>
    </row>
    <row r="1736" spans="3:7">
      <c r="C1736" s="103"/>
      <c r="D1736" s="91"/>
      <c r="E1736" s="279"/>
      <c r="F1736" s="34"/>
      <c r="G1736" s="280"/>
    </row>
    <row r="1737" spans="3:7">
      <c r="C1737" s="103" t="s">
        <v>1498</v>
      </c>
      <c r="D1737" s="91"/>
      <c r="E1737" s="279"/>
      <c r="F1737" s="34"/>
      <c r="G1737" s="280"/>
    </row>
    <row r="1738" spans="3:7">
      <c r="C1738" s="103" t="s">
        <v>1499</v>
      </c>
      <c r="D1738" s="91"/>
      <c r="E1738" s="279"/>
      <c r="F1738" s="34"/>
      <c r="G1738" s="280"/>
    </row>
    <row r="1739" spans="3:7">
      <c r="C1739" s="103" t="s">
        <v>1100</v>
      </c>
      <c r="D1739" s="91"/>
      <c r="E1739" s="279"/>
      <c r="F1739" s="34"/>
      <c r="G1739" s="280"/>
    </row>
    <row r="1740" spans="3:7">
      <c r="C1740" s="103"/>
      <c r="D1740" s="91"/>
      <c r="E1740" s="279"/>
      <c r="F1740" s="34"/>
      <c r="G1740" s="280"/>
    </row>
    <row r="1741" spans="3:7">
      <c r="C1741" s="103" t="s">
        <v>1500</v>
      </c>
      <c r="D1741" s="91"/>
      <c r="E1741" s="279"/>
      <c r="F1741" s="34"/>
      <c r="G1741" s="280"/>
    </row>
    <row r="1742" spans="3:7">
      <c r="C1742" s="103" t="s">
        <v>1501</v>
      </c>
      <c r="D1742" s="91"/>
      <c r="E1742" s="279"/>
      <c r="F1742" s="34"/>
      <c r="G1742" s="280"/>
    </row>
    <row r="1743" spans="3:7">
      <c r="C1743" s="103" t="s">
        <v>1502</v>
      </c>
      <c r="D1743" s="91"/>
      <c r="E1743" s="279"/>
      <c r="F1743" s="34"/>
      <c r="G1743" s="280"/>
    </row>
    <row r="1744" spans="3:7">
      <c r="C1744" s="103"/>
      <c r="D1744" s="91"/>
      <c r="E1744" s="279"/>
      <c r="F1744" s="34"/>
      <c r="G1744" s="280"/>
    </row>
    <row r="1745" spans="3:7">
      <c r="C1745" s="103" t="s">
        <v>1105</v>
      </c>
      <c r="D1745" s="91"/>
      <c r="E1745" s="279"/>
      <c r="F1745" s="34"/>
      <c r="G1745" s="280"/>
    </row>
    <row r="1746" spans="3:7">
      <c r="C1746" s="103"/>
      <c r="D1746" s="91"/>
      <c r="E1746" s="279"/>
      <c r="F1746" s="34"/>
      <c r="G1746" s="280"/>
    </row>
    <row r="1747" spans="3:7">
      <c r="C1747" s="103" t="s">
        <v>1106</v>
      </c>
      <c r="D1747" s="58" t="s">
        <v>5</v>
      </c>
      <c r="E1747" s="279"/>
      <c r="F1747" s="34"/>
      <c r="G1747" s="280"/>
    </row>
    <row r="1748" spans="3:7">
      <c r="C1748" s="103"/>
      <c r="D1748" s="91"/>
      <c r="E1748" s="279"/>
      <c r="F1748" s="34"/>
      <c r="G1748" s="280"/>
    </row>
    <row r="1749" spans="3:7">
      <c r="C1749" s="103" t="s">
        <v>1107</v>
      </c>
      <c r="D1749" s="91"/>
      <c r="E1749" s="279"/>
      <c r="F1749" s="34"/>
      <c r="G1749" s="280"/>
    </row>
    <row r="1750" spans="3:7">
      <c r="C1750" s="103" t="s">
        <v>1108</v>
      </c>
      <c r="D1750" s="91"/>
      <c r="E1750" s="279"/>
      <c r="F1750" s="34"/>
      <c r="G1750" s="280"/>
    </row>
    <row r="1751" spans="3:7">
      <c r="C1751" s="103"/>
      <c r="D1751" s="91"/>
      <c r="E1751" s="279"/>
      <c r="F1751" s="34"/>
      <c r="G1751" s="280"/>
    </row>
    <row r="1752" spans="3:7">
      <c r="C1752" s="103" t="s">
        <v>1109</v>
      </c>
      <c r="D1752" s="91"/>
      <c r="E1752" s="279"/>
      <c r="F1752" s="34"/>
      <c r="G1752" s="280"/>
    </row>
    <row r="1753" spans="3:7">
      <c r="C1753" s="103" t="s">
        <v>1110</v>
      </c>
      <c r="D1753" s="91"/>
      <c r="E1753" s="279"/>
      <c r="F1753" s="34"/>
      <c r="G1753" s="280"/>
    </row>
    <row r="1754" spans="3:7">
      <c r="C1754" s="103"/>
      <c r="D1754" s="91"/>
      <c r="E1754" s="279"/>
      <c r="F1754" s="34"/>
      <c r="G1754" s="280"/>
    </row>
    <row r="1755" spans="3:7">
      <c r="C1755" s="103" t="s">
        <v>1111</v>
      </c>
      <c r="D1755" s="91"/>
      <c r="E1755" s="279"/>
      <c r="F1755" s="34"/>
      <c r="G1755" s="280"/>
    </row>
    <row r="1756" spans="3:7">
      <c r="C1756" s="103" t="s">
        <v>1112</v>
      </c>
      <c r="D1756" s="91"/>
      <c r="E1756" s="279"/>
      <c r="F1756" s="34"/>
      <c r="G1756" s="280"/>
    </row>
    <row r="1757" spans="3:7">
      <c r="C1757" s="103"/>
      <c r="D1757" s="91"/>
      <c r="E1757" s="279"/>
      <c r="F1757" s="34"/>
      <c r="G1757" s="280"/>
    </row>
    <row r="1758" spans="3:7">
      <c r="C1758" s="103" t="s">
        <v>1113</v>
      </c>
      <c r="D1758" s="91"/>
      <c r="E1758" s="279"/>
      <c r="F1758" s="34"/>
      <c r="G1758" s="280"/>
    </row>
    <row r="1759" spans="3:7">
      <c r="C1759" s="103" t="s">
        <v>1114</v>
      </c>
      <c r="D1759" s="91"/>
      <c r="E1759" s="279"/>
      <c r="F1759" s="34"/>
      <c r="G1759" s="280"/>
    </row>
    <row r="1760" spans="3:7">
      <c r="C1760" s="103" t="s">
        <v>1115</v>
      </c>
      <c r="D1760" s="91"/>
      <c r="E1760" s="279"/>
      <c r="F1760" s="34"/>
      <c r="G1760" s="280"/>
    </row>
    <row r="1761" spans="3:7">
      <c r="C1761" s="103"/>
      <c r="D1761" s="91"/>
      <c r="E1761" s="279"/>
      <c r="F1761" s="34"/>
      <c r="G1761" s="280"/>
    </row>
    <row r="1762" spans="3:7">
      <c r="C1762" s="103" t="s">
        <v>1116</v>
      </c>
      <c r="D1762" s="91"/>
      <c r="E1762" s="279"/>
      <c r="F1762" s="34"/>
      <c r="G1762" s="280"/>
    </row>
    <row r="1763" spans="3:7">
      <c r="C1763" s="103" t="s">
        <v>1117</v>
      </c>
      <c r="D1763" s="91"/>
      <c r="E1763" s="279"/>
      <c r="F1763" s="34"/>
      <c r="G1763" s="280"/>
    </row>
    <row r="1764" spans="3:7">
      <c r="C1764" s="103" t="s">
        <v>1118</v>
      </c>
      <c r="D1764" s="91"/>
      <c r="E1764" s="279"/>
      <c r="F1764" s="34"/>
      <c r="G1764" s="280"/>
    </row>
    <row r="1765" spans="3:7">
      <c r="C1765" s="103"/>
      <c r="D1765" s="91"/>
      <c r="E1765" s="279"/>
      <c r="F1765" s="34"/>
      <c r="G1765" s="280"/>
    </row>
    <row r="1766" spans="3:7">
      <c r="C1766" s="103" t="s">
        <v>1119</v>
      </c>
      <c r="D1766" s="91"/>
      <c r="E1766" s="279"/>
      <c r="F1766" s="34"/>
      <c r="G1766" s="280"/>
    </row>
    <row r="1767" spans="3:7">
      <c r="C1767" s="103" t="s">
        <v>1120</v>
      </c>
      <c r="D1767" s="91"/>
      <c r="E1767" s="279"/>
      <c r="F1767" s="34"/>
      <c r="G1767" s="280"/>
    </row>
    <row r="1768" spans="3:7">
      <c r="C1768" s="103"/>
      <c r="D1768" s="91"/>
      <c r="E1768" s="279"/>
      <c r="F1768" s="34"/>
      <c r="G1768" s="280"/>
    </row>
    <row r="1769" spans="3:7">
      <c r="C1769" s="103" t="s">
        <v>1105</v>
      </c>
      <c r="D1769" s="91"/>
      <c r="E1769" s="279"/>
      <c r="F1769" s="34"/>
      <c r="G1769" s="280"/>
    </row>
    <row r="1770" spans="3:7">
      <c r="C1770" s="103"/>
      <c r="D1770" s="91"/>
      <c r="E1770" s="279"/>
      <c r="F1770" s="34"/>
      <c r="G1770" s="280"/>
    </row>
    <row r="1771" spans="3:7">
      <c r="C1771" s="103" t="s">
        <v>1121</v>
      </c>
      <c r="D1771" s="58" t="s">
        <v>5</v>
      </c>
      <c r="E1771" s="279"/>
      <c r="F1771" s="34"/>
      <c r="G1771" s="280"/>
    </row>
    <row r="1772" spans="3:7">
      <c r="C1772" s="103"/>
      <c r="D1772" s="91"/>
      <c r="E1772" s="279"/>
      <c r="F1772" s="34"/>
      <c r="G1772" s="280"/>
    </row>
    <row r="1773" spans="3:7">
      <c r="C1773" s="103" t="s">
        <v>1122</v>
      </c>
      <c r="D1773" s="91"/>
      <c r="E1773" s="279"/>
      <c r="F1773" s="34"/>
      <c r="G1773" s="280"/>
    </row>
    <row r="1774" spans="3:7">
      <c r="C1774" s="103" t="s">
        <v>1123</v>
      </c>
      <c r="D1774" s="91"/>
      <c r="E1774" s="279"/>
      <c r="F1774" s="34"/>
      <c r="G1774" s="280"/>
    </row>
    <row r="1775" spans="3:7">
      <c r="C1775" s="103"/>
      <c r="D1775" s="91"/>
      <c r="E1775" s="279"/>
      <c r="F1775" s="34"/>
      <c r="G1775" s="280"/>
    </row>
    <row r="1776" spans="3:7">
      <c r="C1776" s="103" t="s">
        <v>1124</v>
      </c>
      <c r="D1776" s="58" t="s">
        <v>5</v>
      </c>
      <c r="E1776" s="279"/>
      <c r="F1776" s="34"/>
      <c r="G1776" s="280"/>
    </row>
    <row r="1777" spans="3:7">
      <c r="C1777" s="103"/>
      <c r="D1777" s="91"/>
      <c r="E1777" s="279"/>
      <c r="F1777" s="34"/>
      <c r="G1777" s="280"/>
    </row>
    <row r="1778" spans="3:7">
      <c r="C1778" s="103" t="s">
        <v>1125</v>
      </c>
      <c r="D1778" s="91"/>
      <c r="E1778" s="279"/>
      <c r="F1778" s="34"/>
      <c r="G1778" s="280"/>
    </row>
    <row r="1779" spans="3:7">
      <c r="C1779" s="103" t="s">
        <v>1126</v>
      </c>
      <c r="D1779" s="91"/>
      <c r="E1779" s="279"/>
      <c r="F1779" s="34"/>
      <c r="G1779" s="280"/>
    </row>
    <row r="1780" spans="3:7">
      <c r="C1780" s="103" t="s">
        <v>1127</v>
      </c>
      <c r="D1780" s="91"/>
      <c r="E1780" s="279"/>
      <c r="F1780" s="34"/>
      <c r="G1780" s="280"/>
    </row>
    <row r="1781" spans="3:7">
      <c r="C1781" s="103" t="s">
        <v>1128</v>
      </c>
      <c r="D1781" s="91"/>
      <c r="E1781" s="279"/>
      <c r="F1781" s="34"/>
      <c r="G1781" s="280"/>
    </row>
    <row r="1782" spans="3:7">
      <c r="C1782" s="103" t="s">
        <v>1129</v>
      </c>
      <c r="D1782" s="91"/>
      <c r="E1782" s="279"/>
      <c r="F1782" s="34"/>
      <c r="G1782" s="280"/>
    </row>
    <row r="1783" spans="3:7">
      <c r="C1783" s="103"/>
      <c r="D1783" s="91"/>
      <c r="E1783" s="279"/>
      <c r="F1783" s="34"/>
      <c r="G1783" s="280"/>
    </row>
    <row r="1784" spans="3:7">
      <c r="C1784" s="103" t="s">
        <v>1130</v>
      </c>
      <c r="D1784" s="91"/>
      <c r="E1784" s="279"/>
      <c r="F1784" s="34"/>
      <c r="G1784" s="280"/>
    </row>
    <row r="1785" spans="3:7">
      <c r="C1785" s="103" t="s">
        <v>1131</v>
      </c>
      <c r="D1785" s="91"/>
      <c r="E1785" s="279"/>
      <c r="F1785" s="34"/>
      <c r="G1785" s="280"/>
    </row>
    <row r="1786" spans="3:7">
      <c r="C1786" s="103"/>
      <c r="D1786" s="91"/>
      <c r="E1786" s="279"/>
      <c r="F1786" s="34"/>
      <c r="G1786" s="280"/>
    </row>
    <row r="1787" spans="3:7">
      <c r="C1787" s="103" t="s">
        <v>1132</v>
      </c>
      <c r="D1787" s="58" t="s">
        <v>5</v>
      </c>
      <c r="E1787" s="279"/>
      <c r="F1787" s="34"/>
      <c r="G1787" s="280"/>
    </row>
    <row r="1788" spans="3:7">
      <c r="C1788" s="103"/>
      <c r="D1788" s="91"/>
      <c r="E1788" s="279"/>
      <c r="F1788" s="34"/>
      <c r="G1788" s="280"/>
    </row>
    <row r="1789" spans="3:7">
      <c r="C1789" s="103" t="s">
        <v>1133</v>
      </c>
      <c r="D1789" s="91"/>
      <c r="E1789" s="279"/>
      <c r="F1789" s="34"/>
      <c r="G1789" s="280"/>
    </row>
    <row r="1790" spans="3:7">
      <c r="C1790" s="103" t="s">
        <v>1134</v>
      </c>
      <c r="D1790" s="91"/>
      <c r="E1790" s="279"/>
      <c r="F1790" s="34"/>
      <c r="G1790" s="280"/>
    </row>
    <row r="1791" spans="3:7">
      <c r="C1791" s="103"/>
      <c r="D1791" s="91"/>
      <c r="E1791" s="279"/>
      <c r="F1791" s="34"/>
      <c r="G1791" s="280"/>
    </row>
    <row r="1792" spans="3:7">
      <c r="C1792" s="103" t="s">
        <v>1135</v>
      </c>
      <c r="D1792" s="58" t="s">
        <v>5</v>
      </c>
      <c r="E1792" s="279"/>
      <c r="F1792" s="34"/>
      <c r="G1792" s="280"/>
    </row>
    <row r="1793" spans="3:7">
      <c r="C1793" s="103"/>
      <c r="D1793" s="91"/>
      <c r="E1793" s="279"/>
      <c r="F1793" s="34"/>
      <c r="G1793" s="280"/>
    </row>
    <row r="1794" spans="3:7">
      <c r="C1794" s="103" t="s">
        <v>1136</v>
      </c>
      <c r="D1794" s="91"/>
      <c r="E1794" s="279"/>
      <c r="F1794" s="34"/>
      <c r="G1794" s="280"/>
    </row>
    <row r="1795" spans="3:7">
      <c r="C1795" s="103"/>
      <c r="D1795" s="91"/>
      <c r="E1795" s="279"/>
      <c r="F1795" s="34"/>
      <c r="G1795" s="280"/>
    </row>
    <row r="1796" spans="3:7">
      <c r="C1796" s="103" t="s">
        <v>1137</v>
      </c>
      <c r="D1796" s="91"/>
      <c r="E1796" s="279"/>
      <c r="F1796" s="34"/>
      <c r="G1796" s="280"/>
    </row>
    <row r="1797" spans="3:7">
      <c r="C1797" s="103" t="s">
        <v>1138</v>
      </c>
      <c r="D1797" s="91"/>
      <c r="E1797" s="279"/>
      <c r="F1797" s="34"/>
      <c r="G1797" s="280"/>
    </row>
    <row r="1798" spans="3:7">
      <c r="C1798" s="103"/>
      <c r="D1798" s="91"/>
      <c r="E1798" s="279"/>
      <c r="F1798" s="34"/>
      <c r="G1798" s="280"/>
    </row>
    <row r="1799" spans="3:7">
      <c r="C1799" s="103" t="s">
        <v>1139</v>
      </c>
      <c r="D1799" s="91"/>
      <c r="E1799" s="279"/>
      <c r="F1799" s="34"/>
      <c r="G1799" s="280"/>
    </row>
    <row r="1800" spans="3:7">
      <c r="C1800" s="103" t="s">
        <v>1140</v>
      </c>
      <c r="D1800" s="91"/>
      <c r="E1800" s="279"/>
      <c r="F1800" s="34"/>
      <c r="G1800" s="280"/>
    </row>
    <row r="1801" spans="3:7">
      <c r="C1801" s="103" t="s">
        <v>1141</v>
      </c>
      <c r="D1801" s="91"/>
      <c r="E1801" s="279"/>
      <c r="F1801" s="34"/>
      <c r="G1801" s="280"/>
    </row>
    <row r="1802" spans="3:7">
      <c r="C1802" s="103" t="s">
        <v>1142</v>
      </c>
      <c r="D1802" s="91"/>
      <c r="E1802" s="279"/>
      <c r="F1802" s="34"/>
      <c r="G1802" s="280"/>
    </row>
    <row r="1803" spans="3:7">
      <c r="C1803" s="103"/>
      <c r="D1803" s="91"/>
      <c r="E1803" s="279"/>
      <c r="F1803" s="34"/>
      <c r="G1803" s="280"/>
    </row>
    <row r="1804" spans="3:7">
      <c r="C1804" s="103" t="s">
        <v>1143</v>
      </c>
      <c r="D1804" s="58" t="s">
        <v>5</v>
      </c>
      <c r="E1804" s="279"/>
      <c r="F1804" s="34"/>
      <c r="G1804" s="280"/>
    </row>
    <row r="1805" spans="3:7">
      <c r="C1805" s="103"/>
      <c r="D1805" s="91"/>
      <c r="E1805" s="279"/>
      <c r="F1805" s="34"/>
      <c r="G1805" s="280"/>
    </row>
    <row r="1806" spans="3:7">
      <c r="C1806" s="103" t="s">
        <v>1503</v>
      </c>
      <c r="D1806" s="91"/>
      <c r="E1806" s="279"/>
      <c r="F1806" s="34"/>
      <c r="G1806" s="280"/>
    </row>
    <row r="1807" spans="3:7">
      <c r="C1807" s="103" t="s">
        <v>1507</v>
      </c>
      <c r="D1807" s="91"/>
      <c r="E1807" s="279"/>
      <c r="F1807" s="34"/>
      <c r="G1807" s="280"/>
    </row>
    <row r="1808" spans="3:7">
      <c r="C1808" s="103" t="s">
        <v>1508</v>
      </c>
      <c r="D1808" s="91"/>
      <c r="E1808" s="279"/>
      <c r="F1808" s="34"/>
      <c r="G1808" s="280"/>
    </row>
    <row r="1809" spans="3:7">
      <c r="C1809" s="103" t="s">
        <v>1504</v>
      </c>
      <c r="D1809" s="91"/>
      <c r="E1809" s="279"/>
      <c r="F1809" s="34"/>
      <c r="G1809" s="280"/>
    </row>
    <row r="1810" spans="3:7">
      <c r="C1810" s="103" t="s">
        <v>1505</v>
      </c>
      <c r="D1810" s="91"/>
      <c r="E1810" s="279"/>
      <c r="F1810" s="34"/>
      <c r="G1810" s="280"/>
    </row>
    <row r="1811" spans="3:7">
      <c r="C1811" s="103" t="s">
        <v>1506</v>
      </c>
      <c r="D1811" s="91"/>
      <c r="E1811" s="279"/>
      <c r="F1811" s="34"/>
      <c r="G1811" s="280"/>
    </row>
    <row r="1812" spans="3:7">
      <c r="C1812" s="103" t="s">
        <v>1145</v>
      </c>
      <c r="D1812" s="91"/>
      <c r="E1812" s="279"/>
      <c r="F1812" s="34"/>
      <c r="G1812" s="280"/>
    </row>
    <row r="1813" spans="3:7">
      <c r="C1813" s="103"/>
      <c r="D1813" s="91"/>
      <c r="E1813" s="279"/>
      <c r="F1813" s="34"/>
      <c r="G1813" s="280"/>
    </row>
    <row r="1814" spans="3:7">
      <c r="C1814" s="103" t="s">
        <v>1146</v>
      </c>
      <c r="D1814" s="58" t="s">
        <v>5</v>
      </c>
      <c r="E1814" s="279"/>
      <c r="F1814" s="34"/>
      <c r="G1814" s="280"/>
    </row>
    <row r="1815" spans="3:7">
      <c r="C1815" s="103"/>
      <c r="D1815" s="91"/>
      <c r="E1815" s="279"/>
      <c r="F1815" s="34"/>
      <c r="G1815" s="280"/>
    </row>
    <row r="1816" spans="3:7">
      <c r="C1816" s="103" t="s">
        <v>1147</v>
      </c>
      <c r="D1816" s="91"/>
      <c r="E1816" s="279"/>
      <c r="F1816" s="34"/>
      <c r="G1816" s="280"/>
    </row>
    <row r="1817" spans="3:7">
      <c r="C1817" s="103" t="s">
        <v>1148</v>
      </c>
      <c r="D1817" s="91"/>
      <c r="E1817" s="279"/>
      <c r="F1817" s="34"/>
      <c r="G1817" s="280"/>
    </row>
    <row r="1818" spans="3:7">
      <c r="C1818" s="103" t="s">
        <v>1149</v>
      </c>
      <c r="D1818" s="91"/>
      <c r="E1818" s="279"/>
      <c r="F1818" s="34"/>
      <c r="G1818" s="280"/>
    </row>
    <row r="1819" spans="3:7">
      <c r="C1819" s="103" t="s">
        <v>1150</v>
      </c>
      <c r="D1819" s="91"/>
      <c r="E1819" s="279"/>
      <c r="F1819" s="34"/>
      <c r="G1819" s="280"/>
    </row>
    <row r="1820" spans="3:7">
      <c r="C1820" s="103"/>
      <c r="D1820" s="91"/>
      <c r="E1820" s="279"/>
      <c r="F1820" s="34"/>
      <c r="G1820" s="280"/>
    </row>
    <row r="1821" spans="3:7">
      <c r="C1821" s="103" t="s">
        <v>1151</v>
      </c>
      <c r="D1821" s="58" t="s">
        <v>5</v>
      </c>
      <c r="E1821" s="279"/>
      <c r="F1821" s="34"/>
      <c r="G1821" s="280"/>
    </row>
    <row r="1822" spans="3:7">
      <c r="C1822" s="103"/>
      <c r="D1822" s="91"/>
      <c r="E1822" s="279"/>
      <c r="F1822" s="34"/>
      <c r="G1822" s="280"/>
    </row>
    <row r="1823" spans="3:7">
      <c r="C1823" s="103" t="s">
        <v>1152</v>
      </c>
      <c r="D1823" s="91"/>
      <c r="E1823" s="279"/>
      <c r="F1823" s="34"/>
      <c r="G1823" s="280"/>
    </row>
    <row r="1824" spans="3:7">
      <c r="C1824" s="103" t="s">
        <v>1153</v>
      </c>
      <c r="D1824" s="91"/>
      <c r="E1824" s="279"/>
      <c r="F1824" s="34"/>
      <c r="G1824" s="280"/>
    </row>
    <row r="1825" spans="3:7">
      <c r="C1825" s="103"/>
      <c r="D1825" s="91"/>
      <c r="E1825" s="279"/>
      <c r="F1825" s="34"/>
      <c r="G1825" s="280"/>
    </row>
    <row r="1826" spans="3:7">
      <c r="C1826" s="103" t="s">
        <v>1154</v>
      </c>
      <c r="D1826" s="58" t="s">
        <v>5</v>
      </c>
      <c r="E1826" s="279"/>
      <c r="F1826" s="34"/>
      <c r="G1826" s="280"/>
    </row>
    <row r="1827" spans="3:7">
      <c r="C1827" s="103"/>
      <c r="D1827" s="91"/>
      <c r="E1827" s="279"/>
      <c r="F1827" s="34"/>
      <c r="G1827" s="280"/>
    </row>
    <row r="1828" spans="3:7">
      <c r="C1828" s="103" t="s">
        <v>1155</v>
      </c>
      <c r="D1828" s="91"/>
      <c r="E1828" s="279"/>
      <c r="F1828" s="34"/>
      <c r="G1828" s="280"/>
    </row>
    <row r="1829" spans="3:7">
      <c r="C1829" s="103" t="s">
        <v>1156</v>
      </c>
      <c r="D1829" s="91"/>
      <c r="E1829" s="279"/>
      <c r="F1829" s="34"/>
      <c r="G1829" s="280"/>
    </row>
    <row r="1830" spans="3:7">
      <c r="C1830" s="103" t="s">
        <v>1157</v>
      </c>
      <c r="D1830" s="91"/>
      <c r="E1830" s="279"/>
      <c r="F1830" s="34"/>
      <c r="G1830" s="280"/>
    </row>
    <row r="1831" spans="3:7">
      <c r="C1831" s="103" t="s">
        <v>1158</v>
      </c>
      <c r="D1831" s="91"/>
      <c r="E1831" s="279"/>
      <c r="F1831" s="34"/>
      <c r="G1831" s="280"/>
    </row>
    <row r="1832" spans="3:7">
      <c r="C1832" s="103" t="s">
        <v>1159</v>
      </c>
      <c r="D1832" s="91"/>
      <c r="E1832" s="279"/>
      <c r="F1832" s="34"/>
      <c r="G1832" s="280"/>
    </row>
    <row r="1833" spans="3:7">
      <c r="C1833" s="103" t="s">
        <v>1160</v>
      </c>
      <c r="D1833" s="91"/>
      <c r="E1833" s="279"/>
      <c r="F1833" s="34"/>
      <c r="G1833" s="280"/>
    </row>
    <row r="1834" spans="3:7">
      <c r="C1834" s="103" t="s">
        <v>1161</v>
      </c>
      <c r="D1834" s="91"/>
      <c r="E1834" s="279"/>
      <c r="F1834" s="34"/>
      <c r="G1834" s="280"/>
    </row>
    <row r="1835" spans="3:7">
      <c r="C1835" s="103" t="s">
        <v>1162</v>
      </c>
      <c r="D1835" s="91"/>
      <c r="E1835" s="279"/>
      <c r="F1835" s="34"/>
      <c r="G1835" s="280"/>
    </row>
    <row r="1836" spans="3:7">
      <c r="C1836" s="103"/>
      <c r="D1836" s="91"/>
      <c r="E1836" s="279"/>
      <c r="F1836" s="34"/>
      <c r="G1836" s="280"/>
    </row>
    <row r="1837" spans="3:7">
      <c r="C1837" s="103" t="s">
        <v>1163</v>
      </c>
      <c r="D1837" s="58" t="s">
        <v>5</v>
      </c>
      <c r="E1837" s="279"/>
      <c r="F1837" s="34"/>
      <c r="G1837" s="280"/>
    </row>
    <row r="1838" spans="3:7">
      <c r="C1838" s="103"/>
      <c r="D1838" s="91"/>
      <c r="E1838" s="279"/>
      <c r="F1838" s="34"/>
      <c r="G1838" s="280"/>
    </row>
    <row r="1839" spans="3:7">
      <c r="C1839" s="103" t="s">
        <v>1164</v>
      </c>
      <c r="D1839" s="91"/>
      <c r="E1839" s="279"/>
      <c r="F1839" s="34"/>
      <c r="G1839" s="280"/>
    </row>
    <row r="1840" spans="3:7">
      <c r="C1840" s="103" t="s">
        <v>1165</v>
      </c>
      <c r="D1840" s="91"/>
      <c r="E1840" s="279"/>
      <c r="F1840" s="34"/>
      <c r="G1840" s="280"/>
    </row>
    <row r="1841" spans="3:7">
      <c r="C1841" s="103"/>
      <c r="D1841" s="91"/>
      <c r="E1841" s="279"/>
      <c r="F1841" s="34"/>
      <c r="G1841" s="280"/>
    </row>
    <row r="1842" spans="3:7">
      <c r="C1842" s="103" t="s">
        <v>1166</v>
      </c>
      <c r="D1842" s="58" t="s">
        <v>5</v>
      </c>
      <c r="E1842" s="279"/>
      <c r="F1842" s="34"/>
      <c r="G1842" s="280"/>
    </row>
    <row r="1843" spans="3:7">
      <c r="C1843" s="103"/>
      <c r="D1843" s="91"/>
      <c r="E1843" s="279"/>
      <c r="F1843" s="34"/>
      <c r="G1843" s="280"/>
    </row>
    <row r="1844" spans="3:7">
      <c r="C1844" s="103" t="s">
        <v>1167</v>
      </c>
      <c r="D1844" s="91"/>
      <c r="E1844" s="279"/>
      <c r="F1844" s="34"/>
      <c r="G1844" s="280"/>
    </row>
    <row r="1845" spans="3:7">
      <c r="C1845" s="103" t="s">
        <v>1168</v>
      </c>
      <c r="D1845" s="91"/>
      <c r="E1845" s="279"/>
      <c r="F1845" s="34"/>
      <c r="G1845" s="280"/>
    </row>
    <row r="1846" spans="3:7">
      <c r="C1846" s="103" t="s">
        <v>1169</v>
      </c>
      <c r="D1846" s="91"/>
      <c r="E1846" s="279"/>
      <c r="F1846" s="34"/>
      <c r="G1846" s="280"/>
    </row>
    <row r="1847" spans="3:7">
      <c r="C1847" s="103" t="s">
        <v>1120</v>
      </c>
      <c r="D1847" s="91"/>
      <c r="E1847" s="279"/>
      <c r="F1847" s="34"/>
      <c r="G1847" s="280"/>
    </row>
    <row r="1848" spans="3:7">
      <c r="C1848" s="103"/>
      <c r="D1848" s="91"/>
      <c r="E1848" s="279"/>
      <c r="F1848" s="34"/>
      <c r="G1848" s="280"/>
    </row>
    <row r="1849" spans="3:7">
      <c r="C1849" s="103" t="s">
        <v>1170</v>
      </c>
      <c r="D1849" s="58" t="s">
        <v>5</v>
      </c>
      <c r="E1849" s="279"/>
      <c r="F1849" s="34"/>
      <c r="G1849" s="280"/>
    </row>
    <row r="1850" spans="3:7">
      <c r="C1850" s="103"/>
      <c r="D1850" s="91"/>
      <c r="E1850" s="279"/>
      <c r="F1850" s="34"/>
      <c r="G1850" s="280"/>
    </row>
    <row r="1851" spans="3:7">
      <c r="C1851" s="103" t="s">
        <v>1171</v>
      </c>
      <c r="D1851" s="91"/>
      <c r="E1851" s="279"/>
      <c r="F1851" s="34"/>
      <c r="G1851" s="280"/>
    </row>
    <row r="1852" spans="3:7">
      <c r="C1852" s="103" t="s">
        <v>1172</v>
      </c>
      <c r="D1852" s="91"/>
      <c r="E1852" s="279"/>
      <c r="F1852" s="34"/>
      <c r="G1852" s="280"/>
    </row>
    <row r="1853" spans="3:7">
      <c r="C1853" s="103" t="s">
        <v>1173</v>
      </c>
      <c r="D1853" s="91"/>
      <c r="E1853" s="279"/>
      <c r="F1853" s="34"/>
      <c r="G1853" s="280"/>
    </row>
    <row r="1854" spans="3:7">
      <c r="C1854" s="103" t="s">
        <v>1174</v>
      </c>
      <c r="D1854" s="91"/>
      <c r="E1854" s="279"/>
      <c r="F1854" s="34"/>
      <c r="G1854" s="280"/>
    </row>
    <row r="1855" spans="3:7">
      <c r="C1855" s="103"/>
      <c r="D1855" s="91"/>
      <c r="E1855" s="279"/>
      <c r="F1855" s="34"/>
      <c r="G1855" s="280"/>
    </row>
    <row r="1856" spans="3:7">
      <c r="C1856" s="103" t="s">
        <v>1175</v>
      </c>
      <c r="D1856" s="58" t="s">
        <v>5</v>
      </c>
      <c r="E1856" s="279"/>
      <c r="F1856" s="34"/>
      <c r="G1856" s="280"/>
    </row>
    <row r="1857" spans="3:7">
      <c r="C1857" s="103"/>
      <c r="D1857" s="91"/>
      <c r="E1857" s="279"/>
      <c r="F1857" s="34"/>
      <c r="G1857" s="280"/>
    </row>
    <row r="1858" spans="3:7">
      <c r="C1858" s="103" t="s">
        <v>1176</v>
      </c>
      <c r="D1858" s="91"/>
      <c r="E1858" s="279"/>
      <c r="F1858" s="34"/>
      <c r="G1858" s="280"/>
    </row>
    <row r="1859" spans="3:7">
      <c r="C1859" s="103" t="s">
        <v>1177</v>
      </c>
      <c r="D1859" s="91"/>
      <c r="E1859" s="279"/>
      <c r="F1859" s="34"/>
      <c r="G1859" s="280"/>
    </row>
    <row r="1860" spans="3:7">
      <c r="C1860" s="103" t="s">
        <v>1178</v>
      </c>
      <c r="D1860" s="91"/>
      <c r="E1860" s="279"/>
      <c r="F1860" s="34"/>
      <c r="G1860" s="280"/>
    </row>
    <row r="1861" spans="3:7">
      <c r="C1861" s="103"/>
      <c r="D1861" s="91"/>
      <c r="E1861" s="279"/>
      <c r="F1861" s="34"/>
      <c r="G1861" s="280"/>
    </row>
    <row r="1862" spans="3:7">
      <c r="C1862" s="103" t="s">
        <v>1179</v>
      </c>
      <c r="D1862" s="91"/>
      <c r="E1862" s="279"/>
      <c r="F1862" s="34"/>
      <c r="G1862" s="280"/>
    </row>
    <row r="1863" spans="3:7">
      <c r="C1863" s="103"/>
      <c r="D1863" s="91"/>
      <c r="E1863" s="279"/>
      <c r="F1863" s="34"/>
      <c r="G1863" s="280"/>
    </row>
    <row r="1864" spans="3:7">
      <c r="C1864" s="103" t="s">
        <v>1180</v>
      </c>
      <c r="D1864" s="58" t="s">
        <v>5</v>
      </c>
      <c r="E1864" s="279"/>
      <c r="F1864" s="34"/>
      <c r="G1864" s="280"/>
    </row>
    <row r="1865" spans="3:7">
      <c r="C1865" s="103"/>
      <c r="D1865" s="91"/>
      <c r="E1865" s="279"/>
      <c r="F1865" s="34"/>
      <c r="G1865" s="280"/>
    </row>
    <row r="1866" spans="3:7">
      <c r="C1866" s="103" t="s">
        <v>1181</v>
      </c>
      <c r="D1866" s="91"/>
      <c r="E1866" s="279"/>
      <c r="F1866" s="34"/>
      <c r="G1866" s="280"/>
    </row>
    <row r="1867" spans="3:7">
      <c r="C1867" s="103" t="s">
        <v>1182</v>
      </c>
      <c r="D1867" s="91"/>
      <c r="E1867" s="279"/>
      <c r="F1867" s="34"/>
      <c r="G1867" s="280"/>
    </row>
    <row r="1868" spans="3:7">
      <c r="C1868" s="103"/>
      <c r="D1868" s="91"/>
      <c r="E1868" s="279"/>
      <c r="F1868" s="34"/>
      <c r="G1868" s="280"/>
    </row>
    <row r="1869" spans="3:7">
      <c r="C1869" s="103" t="s">
        <v>1183</v>
      </c>
      <c r="D1869" s="91"/>
      <c r="E1869" s="279"/>
      <c r="F1869" s="34"/>
      <c r="G1869" s="280"/>
    </row>
    <row r="1870" spans="3:7">
      <c r="C1870" s="103" t="s">
        <v>1184</v>
      </c>
      <c r="D1870" s="91"/>
      <c r="E1870" s="279"/>
      <c r="F1870" s="34"/>
      <c r="G1870" s="280"/>
    </row>
    <row r="1871" spans="3:7">
      <c r="C1871" s="103"/>
      <c r="D1871" s="91"/>
      <c r="E1871" s="279"/>
      <c r="F1871" s="34"/>
      <c r="G1871" s="280"/>
    </row>
    <row r="1872" spans="3:7">
      <c r="C1872" s="103" t="s">
        <v>1185</v>
      </c>
      <c r="D1872" s="91"/>
      <c r="E1872" s="279"/>
      <c r="F1872" s="34"/>
      <c r="G1872" s="280"/>
    </row>
    <row r="1873" spans="3:7">
      <c r="C1873" s="103"/>
      <c r="D1873" s="91"/>
      <c r="E1873" s="279"/>
      <c r="F1873" s="34"/>
      <c r="G1873" s="280"/>
    </row>
    <row r="1874" spans="3:7">
      <c r="C1874" s="103" t="s">
        <v>1186</v>
      </c>
      <c r="D1874" s="91"/>
      <c r="E1874" s="279"/>
      <c r="F1874" s="34"/>
      <c r="G1874" s="280"/>
    </row>
    <row r="1875" spans="3:7">
      <c r="C1875" s="103"/>
      <c r="D1875" s="91"/>
      <c r="E1875" s="279"/>
      <c r="F1875" s="34"/>
      <c r="G1875" s="280"/>
    </row>
    <row r="1876" spans="3:7">
      <c r="C1876" s="103" t="s">
        <v>1187</v>
      </c>
      <c r="D1876" s="91"/>
      <c r="E1876" s="279"/>
      <c r="F1876" s="34"/>
      <c r="G1876" s="280"/>
    </row>
    <row r="1877" spans="3:7">
      <c r="C1877" s="103"/>
      <c r="D1877" s="91"/>
      <c r="E1877" s="279"/>
      <c r="F1877" s="34"/>
      <c r="G1877" s="280"/>
    </row>
    <row r="1878" spans="3:7">
      <c r="C1878" s="103" t="s">
        <v>1188</v>
      </c>
      <c r="D1878" s="91"/>
      <c r="E1878" s="279"/>
      <c r="F1878" s="34"/>
      <c r="G1878" s="280"/>
    </row>
    <row r="1879" spans="3:7">
      <c r="C1879" s="103" t="s">
        <v>1189</v>
      </c>
      <c r="D1879" s="91"/>
      <c r="E1879" s="279"/>
      <c r="F1879" s="34"/>
      <c r="G1879" s="280"/>
    </row>
    <row r="1880" spans="3:7">
      <c r="C1880" s="103"/>
      <c r="D1880" s="91"/>
      <c r="E1880" s="279"/>
      <c r="F1880" s="34"/>
      <c r="G1880" s="280"/>
    </row>
    <row r="1881" spans="3:7">
      <c r="C1881" s="103" t="s">
        <v>1190</v>
      </c>
      <c r="D1881" s="91"/>
      <c r="E1881" s="279"/>
      <c r="F1881" s="34"/>
      <c r="G1881" s="280"/>
    </row>
    <row r="1882" spans="3:7">
      <c r="C1882" s="103"/>
      <c r="D1882" s="91"/>
      <c r="E1882" s="279"/>
      <c r="F1882" s="34"/>
      <c r="G1882" s="280"/>
    </row>
    <row r="1883" spans="3:7">
      <c r="C1883" s="103" t="s">
        <v>1191</v>
      </c>
      <c r="D1883" s="91"/>
      <c r="E1883" s="279"/>
      <c r="F1883" s="34"/>
      <c r="G1883" s="280"/>
    </row>
    <row r="1884" spans="3:7">
      <c r="C1884" s="103" t="s">
        <v>1192</v>
      </c>
      <c r="D1884" s="91"/>
      <c r="E1884" s="279"/>
      <c r="F1884" s="34"/>
      <c r="G1884" s="280"/>
    </row>
    <row r="1885" spans="3:7">
      <c r="C1885" s="103"/>
      <c r="D1885" s="91"/>
      <c r="E1885" s="279"/>
      <c r="F1885" s="34"/>
      <c r="G1885" s="280"/>
    </row>
    <row r="1886" spans="3:7">
      <c r="C1886" s="103" t="s">
        <v>1193</v>
      </c>
      <c r="D1886" s="91"/>
      <c r="E1886" s="279"/>
      <c r="F1886" s="34"/>
      <c r="G1886" s="280"/>
    </row>
    <row r="1887" spans="3:7">
      <c r="C1887" s="103"/>
      <c r="D1887" s="91"/>
      <c r="E1887" s="279"/>
      <c r="F1887" s="34"/>
      <c r="G1887" s="280"/>
    </row>
    <row r="1888" spans="3:7">
      <c r="C1888" s="103" t="s">
        <v>1194</v>
      </c>
      <c r="D1888" s="91"/>
      <c r="E1888" s="279"/>
      <c r="F1888" s="34"/>
      <c r="G1888" s="280"/>
    </row>
    <row r="1889" spans="3:7">
      <c r="C1889" s="103" t="s">
        <v>1195</v>
      </c>
      <c r="D1889" s="91"/>
      <c r="E1889" s="279"/>
      <c r="F1889" s="34"/>
      <c r="G1889" s="280"/>
    </row>
    <row r="1890" spans="3:7">
      <c r="C1890" s="103"/>
      <c r="D1890" s="91"/>
      <c r="E1890" s="279"/>
      <c r="F1890" s="34"/>
      <c r="G1890" s="280"/>
    </row>
    <row r="1891" spans="3:7">
      <c r="C1891" s="103" t="s">
        <v>1196</v>
      </c>
      <c r="D1891" s="58" t="s">
        <v>5</v>
      </c>
      <c r="E1891" s="279"/>
      <c r="F1891" s="34"/>
      <c r="G1891" s="280"/>
    </row>
    <row r="1892" spans="3:7">
      <c r="C1892" s="103"/>
      <c r="D1892" s="91"/>
      <c r="E1892" s="279"/>
      <c r="F1892" s="34"/>
      <c r="G1892" s="280"/>
    </row>
    <row r="1893" spans="3:7">
      <c r="C1893" s="103" t="s">
        <v>1197</v>
      </c>
      <c r="D1893" s="91"/>
      <c r="E1893" s="279"/>
      <c r="F1893" s="34"/>
      <c r="G1893" s="280"/>
    </row>
    <row r="1894" spans="3:7">
      <c r="C1894" s="103" t="s">
        <v>1198</v>
      </c>
      <c r="D1894" s="91"/>
      <c r="E1894" s="279"/>
      <c r="F1894" s="34"/>
      <c r="G1894" s="280"/>
    </row>
    <row r="1895" spans="3:7">
      <c r="C1895" s="103"/>
      <c r="D1895" s="91"/>
      <c r="E1895" s="279"/>
      <c r="F1895" s="34"/>
      <c r="G1895" s="280"/>
    </row>
    <row r="1896" spans="3:7">
      <c r="C1896" s="103" t="s">
        <v>1199</v>
      </c>
      <c r="D1896" s="58" t="s">
        <v>5</v>
      </c>
      <c r="E1896" s="279"/>
      <c r="F1896" s="34"/>
      <c r="G1896" s="280"/>
    </row>
    <row r="1897" spans="3:7">
      <c r="C1897" s="103"/>
      <c r="D1897" s="91"/>
      <c r="E1897" s="279"/>
      <c r="F1897" s="34"/>
      <c r="G1897" s="280"/>
    </row>
    <row r="1898" spans="3:7">
      <c r="C1898" s="103" t="s">
        <v>1200</v>
      </c>
      <c r="D1898" s="91"/>
      <c r="E1898" s="279"/>
      <c r="F1898" s="34"/>
      <c r="G1898" s="280"/>
    </row>
    <row r="1899" spans="3:7">
      <c r="C1899" s="103" t="s">
        <v>1201</v>
      </c>
      <c r="D1899" s="91"/>
      <c r="E1899" s="279"/>
      <c r="F1899" s="34"/>
      <c r="G1899" s="280"/>
    </row>
    <row r="1900" spans="3:7">
      <c r="C1900" s="103"/>
      <c r="D1900" s="91"/>
      <c r="E1900" s="279"/>
      <c r="F1900" s="34"/>
      <c r="G1900" s="280"/>
    </row>
    <row r="1901" spans="3:7">
      <c r="C1901" s="103" t="s">
        <v>1202</v>
      </c>
      <c r="D1901" s="58" t="s">
        <v>5</v>
      </c>
      <c r="E1901" s="279"/>
      <c r="F1901" s="34"/>
      <c r="G1901" s="280"/>
    </row>
    <row r="1902" spans="3:7">
      <c r="C1902" s="103"/>
      <c r="D1902" s="91"/>
      <c r="E1902" s="279"/>
      <c r="F1902" s="34"/>
      <c r="G1902" s="280"/>
    </row>
    <row r="1903" spans="3:7">
      <c r="C1903" s="103" t="s">
        <v>1203</v>
      </c>
      <c r="D1903" s="91"/>
      <c r="E1903" s="279"/>
      <c r="F1903" s="34"/>
      <c r="G1903" s="280"/>
    </row>
    <row r="1904" spans="3:7">
      <c r="C1904" s="103" t="s">
        <v>1204</v>
      </c>
      <c r="D1904" s="91"/>
      <c r="E1904" s="279"/>
      <c r="F1904" s="34"/>
      <c r="G1904" s="280"/>
    </row>
    <row r="1905" spans="3:7">
      <c r="C1905" s="103"/>
      <c r="D1905" s="91"/>
      <c r="E1905" s="279"/>
      <c r="F1905" s="34"/>
      <c r="G1905" s="280"/>
    </row>
    <row r="1906" spans="3:7">
      <c r="C1906" s="103" t="s">
        <v>1205</v>
      </c>
      <c r="D1906" s="58" t="s">
        <v>5</v>
      </c>
      <c r="E1906" s="279"/>
      <c r="F1906" s="34"/>
      <c r="G1906" s="280"/>
    </row>
    <row r="1907" spans="3:7">
      <c r="C1907" s="103"/>
      <c r="D1907" s="91"/>
      <c r="E1907" s="279"/>
      <c r="F1907" s="34"/>
      <c r="G1907" s="280"/>
    </row>
    <row r="1908" spans="3:7">
      <c r="C1908" s="103" t="s">
        <v>1206</v>
      </c>
      <c r="D1908" s="91"/>
      <c r="E1908" s="279"/>
      <c r="F1908" s="34"/>
      <c r="G1908" s="280"/>
    </row>
    <row r="1909" spans="3:7">
      <c r="C1909" s="103"/>
      <c r="D1909" s="91"/>
      <c r="E1909" s="279"/>
      <c r="F1909" s="34"/>
      <c r="G1909" s="280"/>
    </row>
    <row r="1910" spans="3:7">
      <c r="C1910" s="103" t="s">
        <v>1207</v>
      </c>
      <c r="D1910" s="58" t="s">
        <v>5</v>
      </c>
      <c r="E1910" s="279"/>
      <c r="F1910" s="34"/>
      <c r="G1910" s="280"/>
    </row>
    <row r="1911" spans="3:7">
      <c r="C1911" s="103" t="s">
        <v>1208</v>
      </c>
      <c r="D1911" s="91"/>
      <c r="E1911" s="279"/>
      <c r="F1911" s="34"/>
      <c r="G1911" s="280"/>
    </row>
    <row r="1912" spans="3:7">
      <c r="C1912" s="103"/>
      <c r="D1912" s="91"/>
      <c r="E1912" s="279"/>
      <c r="F1912" s="34"/>
      <c r="G1912" s="280"/>
    </row>
    <row r="1913" spans="3:7">
      <c r="C1913" s="103" t="s">
        <v>1209</v>
      </c>
      <c r="D1913" s="91"/>
      <c r="E1913" s="279"/>
      <c r="F1913" s="34"/>
      <c r="G1913" s="280"/>
    </row>
    <row r="1914" spans="3:7">
      <c r="C1914" s="103" t="s">
        <v>1210</v>
      </c>
      <c r="D1914" s="91"/>
      <c r="E1914" s="279"/>
      <c r="F1914" s="34"/>
      <c r="G1914" s="280"/>
    </row>
    <row r="1915" spans="3:7">
      <c r="C1915" s="103" t="s">
        <v>1211</v>
      </c>
      <c r="D1915" s="91"/>
      <c r="E1915" s="279"/>
      <c r="F1915" s="34"/>
      <c r="G1915" s="280"/>
    </row>
    <row r="1916" spans="3:7">
      <c r="C1916" s="103"/>
      <c r="D1916" s="91"/>
      <c r="E1916" s="279"/>
      <c r="F1916" s="34"/>
      <c r="G1916" s="280"/>
    </row>
    <row r="1917" spans="3:7">
      <c r="C1917" s="103" t="s">
        <v>1212</v>
      </c>
      <c r="D1917" s="91"/>
      <c r="E1917" s="279"/>
      <c r="F1917" s="34"/>
      <c r="G1917" s="280"/>
    </row>
    <row r="1918" spans="3:7">
      <c r="C1918" s="103" t="s">
        <v>1213</v>
      </c>
      <c r="D1918" s="91"/>
      <c r="E1918" s="279"/>
      <c r="F1918" s="34"/>
      <c r="G1918" s="280"/>
    </row>
    <row r="1919" spans="3:7">
      <c r="C1919" s="103" t="s">
        <v>1214</v>
      </c>
      <c r="D1919" s="91"/>
      <c r="E1919" s="279"/>
      <c r="F1919" s="34"/>
      <c r="G1919" s="280"/>
    </row>
    <row r="1920" spans="3:7">
      <c r="C1920" s="223"/>
      <c r="D1920" s="279"/>
      <c r="E1920" s="279"/>
      <c r="F1920" s="34"/>
      <c r="G1920" s="280"/>
    </row>
    <row r="1921" spans="3:7">
      <c r="C1921" s="223" t="s">
        <v>377</v>
      </c>
      <c r="D1921" s="279"/>
      <c r="E1921" s="279"/>
      <c r="F1921" s="34"/>
      <c r="G1921" s="280"/>
    </row>
    <row r="1922" spans="3:7">
      <c r="C1922" s="223"/>
      <c r="D1922" s="279"/>
      <c r="E1922" s="279"/>
      <c r="F1922" s="34"/>
      <c r="G1922" s="280"/>
    </row>
    <row r="1923" spans="3:7">
      <c r="C1923" s="223" t="s">
        <v>378</v>
      </c>
      <c r="D1923" s="279"/>
      <c r="E1923" s="279"/>
      <c r="F1923" s="34"/>
      <c r="G1923" s="280"/>
    </row>
    <row r="1924" spans="3:7">
      <c r="C1924" s="223"/>
      <c r="D1924" s="279"/>
      <c r="E1924" s="279"/>
      <c r="F1924" s="34"/>
      <c r="G1924" s="280"/>
    </row>
    <row r="1925" spans="3:7">
      <c r="C1925" s="223" t="s">
        <v>379</v>
      </c>
      <c r="D1925" s="279"/>
      <c r="E1925" s="279"/>
      <c r="F1925" s="34"/>
      <c r="G1925" s="280"/>
    </row>
    <row r="1926" spans="3:7">
      <c r="C1926" s="223"/>
      <c r="D1926" s="279"/>
      <c r="E1926" s="279"/>
      <c r="F1926" s="34"/>
      <c r="G1926" s="280"/>
    </row>
    <row r="1927" spans="3:7">
      <c r="C1927" s="223" t="s">
        <v>380</v>
      </c>
      <c r="D1927" s="279" t="s">
        <v>32</v>
      </c>
      <c r="E1927" s="279">
        <v>296</v>
      </c>
      <c r="F1927" s="34">
        <v>125</v>
      </c>
      <c r="G1927" s="280">
        <f t="shared" si="33"/>
        <v>37000</v>
      </c>
    </row>
    <row r="1928" spans="3:7">
      <c r="C1928" s="223"/>
      <c r="D1928" s="279"/>
      <c r="E1928" s="279"/>
      <c r="F1928" s="34"/>
      <c r="G1928" s="280"/>
    </row>
    <row r="1929" spans="3:7">
      <c r="C1929" s="223" t="s">
        <v>381</v>
      </c>
      <c r="D1929" s="279"/>
      <c r="E1929" s="279"/>
      <c r="F1929" s="34"/>
      <c r="G1929" s="280"/>
    </row>
    <row r="1930" spans="3:7">
      <c r="C1930" s="223"/>
      <c r="D1930" s="279"/>
      <c r="E1930" s="279"/>
      <c r="F1930" s="34"/>
      <c r="G1930" s="280"/>
    </row>
    <row r="1931" spans="3:7">
      <c r="C1931" s="223" t="s">
        <v>382</v>
      </c>
      <c r="D1931" s="279" t="s">
        <v>22</v>
      </c>
      <c r="E1931" s="279">
        <v>68</v>
      </c>
      <c r="F1931" s="34">
        <v>140</v>
      </c>
      <c r="G1931" s="280">
        <f t="shared" si="33"/>
        <v>9520</v>
      </c>
    </row>
    <row r="1932" spans="3:7">
      <c r="C1932" s="223"/>
      <c r="D1932" s="279"/>
      <c r="E1932" s="279"/>
      <c r="F1932" s="34"/>
      <c r="G1932" s="280"/>
    </row>
    <row r="1933" spans="3:7">
      <c r="C1933" s="223" t="s">
        <v>383</v>
      </c>
      <c r="D1933" s="279"/>
      <c r="E1933" s="279"/>
      <c r="F1933" s="34"/>
      <c r="G1933" s="280"/>
    </row>
    <row r="1934" spans="3:7">
      <c r="C1934" s="223"/>
      <c r="D1934" s="279"/>
      <c r="E1934" s="279"/>
      <c r="F1934" s="34"/>
      <c r="G1934" s="280"/>
    </row>
    <row r="1935" spans="3:7" ht="46.8">
      <c r="C1935" s="223" t="s">
        <v>384</v>
      </c>
      <c r="D1935" s="279" t="s">
        <v>22</v>
      </c>
      <c r="E1935" s="279">
        <v>34</v>
      </c>
      <c r="F1935" s="34">
        <v>550</v>
      </c>
      <c r="G1935" s="280">
        <f t="shared" si="33"/>
        <v>18700</v>
      </c>
    </row>
    <row r="1936" spans="3:7">
      <c r="C1936" s="223"/>
      <c r="D1936" s="279"/>
      <c r="E1936" s="279"/>
      <c r="F1936" s="34"/>
      <c r="G1936" s="280"/>
    </row>
    <row r="1937" spans="3:11" s="285" customFormat="1">
      <c r="C1937" s="224" t="s">
        <v>68</v>
      </c>
      <c r="D1937" s="282" t="s">
        <v>11</v>
      </c>
      <c r="E1937" s="282"/>
      <c r="F1937" s="283"/>
      <c r="G1937" s="284"/>
      <c r="H1937" s="242"/>
    </row>
    <row r="1938" spans="3:11">
      <c r="C1938" s="223"/>
      <c r="D1938" s="279"/>
      <c r="E1938" s="279"/>
      <c r="F1938" s="34"/>
      <c r="G1938" s="280"/>
    </row>
    <row r="1939" spans="3:11" ht="51" customHeight="1">
      <c r="C1939" s="223" t="s">
        <v>1215</v>
      </c>
      <c r="D1939" s="279" t="s">
        <v>22</v>
      </c>
      <c r="E1939" s="279">
        <v>19</v>
      </c>
      <c r="F1939" s="34">
        <v>6836.25</v>
      </c>
      <c r="G1939" s="280">
        <f t="shared" si="33"/>
        <v>129888.75</v>
      </c>
    </row>
    <row r="1940" spans="3:11">
      <c r="C1940" s="223"/>
      <c r="D1940" s="279"/>
      <c r="E1940" s="279"/>
      <c r="F1940" s="34"/>
      <c r="G1940" s="280"/>
    </row>
    <row r="1941" spans="3:11" ht="70.2">
      <c r="C1941" s="223" t="s">
        <v>1335</v>
      </c>
      <c r="D1941" s="279" t="s">
        <v>22</v>
      </c>
      <c r="E1941" s="279">
        <v>16</v>
      </c>
      <c r="F1941" s="34">
        <v>2903.18</v>
      </c>
      <c r="G1941" s="280">
        <f t="shared" ref="G1941" si="34">(E1941*F1941)</f>
        <v>46450.879999999997</v>
      </c>
    </row>
    <row r="1942" spans="3:11">
      <c r="C1942" s="223"/>
      <c r="D1942" s="279"/>
      <c r="E1942" s="279"/>
      <c r="F1942" s="34"/>
      <c r="G1942" s="280"/>
      <c r="K1942" s="298">
        <f>994*1.25</f>
        <v>1242.5</v>
      </c>
    </row>
    <row r="1943" spans="3:11" ht="46.8">
      <c r="C1943" s="223" t="s">
        <v>1216</v>
      </c>
      <c r="D1943" s="279" t="s">
        <v>22</v>
      </c>
      <c r="E1943" s="279">
        <v>16</v>
      </c>
      <c r="F1943" s="34">
        <v>4990</v>
      </c>
      <c r="G1943" s="280">
        <f t="shared" ref="G1943" si="35">(E1943*F1943)</f>
        <v>79840</v>
      </c>
    </row>
    <row r="1944" spans="3:11">
      <c r="C1944" s="223"/>
      <c r="D1944" s="279"/>
      <c r="E1944" s="279"/>
      <c r="F1944" s="34"/>
      <c r="G1944" s="280"/>
    </row>
    <row r="1945" spans="3:11" ht="46.8">
      <c r="C1945" s="223" t="s">
        <v>1217</v>
      </c>
      <c r="D1945" s="279" t="s">
        <v>22</v>
      </c>
      <c r="E1945" s="279">
        <v>19</v>
      </c>
      <c r="F1945" s="34">
        <v>1436.99</v>
      </c>
      <c r="G1945" s="280">
        <f t="shared" ref="G1945" si="36">(E1945*F1945)</f>
        <v>27302.81</v>
      </c>
    </row>
    <row r="1946" spans="3:11">
      <c r="C1946" s="223"/>
      <c r="D1946" s="279"/>
      <c r="E1946" s="279"/>
      <c r="F1946" s="34"/>
      <c r="G1946" s="280"/>
    </row>
    <row r="1947" spans="3:11" ht="70.2">
      <c r="C1947" s="223" t="s">
        <v>1218</v>
      </c>
      <c r="D1947" s="279" t="s">
        <v>22</v>
      </c>
      <c r="E1947" s="279">
        <v>9</v>
      </c>
      <c r="F1947" s="34">
        <v>4000</v>
      </c>
      <c r="G1947" s="280">
        <f t="shared" ref="G1947" si="37">(E1947*F1947)</f>
        <v>36000</v>
      </c>
    </row>
    <row r="1948" spans="3:11">
      <c r="C1948" s="223"/>
      <c r="D1948" s="279"/>
      <c r="E1948" s="279"/>
      <c r="F1948" s="34"/>
      <c r="G1948" s="280"/>
    </row>
    <row r="1949" spans="3:11" ht="70.2">
      <c r="C1949" s="223" t="s">
        <v>1219</v>
      </c>
      <c r="D1949" s="279" t="s">
        <v>22</v>
      </c>
      <c r="E1949" s="279">
        <v>6</v>
      </c>
      <c r="F1949" s="34">
        <v>656.84</v>
      </c>
      <c r="G1949" s="280">
        <f t="shared" ref="G1949" si="38">(E1949*F1949)</f>
        <v>3941.04</v>
      </c>
    </row>
    <row r="1950" spans="3:11">
      <c r="C1950" s="223"/>
      <c r="D1950" s="279"/>
      <c r="E1950" s="279"/>
      <c r="F1950" s="34"/>
      <c r="G1950" s="280"/>
    </row>
    <row r="1951" spans="3:11" ht="70.2">
      <c r="C1951" s="223" t="s">
        <v>1220</v>
      </c>
      <c r="D1951" s="279" t="s">
        <v>22</v>
      </c>
      <c r="E1951" s="279">
        <v>3</v>
      </c>
      <c r="F1951" s="34">
        <v>10023.75</v>
      </c>
      <c r="G1951" s="280">
        <f t="shared" ref="G1951" si="39">(E1951*F1951)</f>
        <v>30071.25</v>
      </c>
    </row>
    <row r="1952" spans="3:11">
      <c r="C1952" s="223"/>
      <c r="D1952" s="279"/>
      <c r="E1952" s="279"/>
      <c r="F1952" s="34"/>
      <c r="G1952" s="280"/>
    </row>
    <row r="1953" spans="3:11" ht="70.2">
      <c r="C1953" s="223" t="s">
        <v>1221</v>
      </c>
      <c r="D1953" s="279" t="s">
        <v>22</v>
      </c>
      <c r="E1953" s="279">
        <v>3</v>
      </c>
      <c r="F1953" s="34">
        <v>9737.5</v>
      </c>
      <c r="G1953" s="280">
        <f t="shared" ref="G1953" si="40">(E1953*F1953)</f>
        <v>29212.5</v>
      </c>
    </row>
    <row r="1954" spans="3:11">
      <c r="C1954" s="223"/>
      <c r="D1954" s="279"/>
      <c r="E1954" s="279"/>
      <c r="F1954" s="34"/>
      <c r="G1954" s="280"/>
    </row>
    <row r="1955" spans="3:11" ht="93.6">
      <c r="C1955" s="223" t="s">
        <v>1222</v>
      </c>
      <c r="D1955" s="279" t="s">
        <v>22</v>
      </c>
      <c r="E1955" s="279">
        <v>3</v>
      </c>
      <c r="F1955" s="34">
        <v>3237.5</v>
      </c>
      <c r="G1955" s="280">
        <f t="shared" ref="G1955" si="41">(E1955*F1955)</f>
        <v>9712.5</v>
      </c>
      <c r="K1955" s="298">
        <f>K1942</f>
        <v>1242.5</v>
      </c>
    </row>
    <row r="1956" spans="3:11">
      <c r="C1956" s="223"/>
      <c r="D1956" s="279"/>
      <c r="E1956" s="279"/>
      <c r="F1956" s="34"/>
      <c r="G1956" s="280"/>
    </row>
    <row r="1957" spans="3:11" ht="46.8">
      <c r="C1957" s="223" t="s">
        <v>1223</v>
      </c>
      <c r="D1957" s="279" t="s">
        <v>22</v>
      </c>
      <c r="E1957" s="279">
        <v>10</v>
      </c>
      <c r="F1957" s="34">
        <v>4723.25</v>
      </c>
      <c r="G1957" s="280">
        <f t="shared" ref="G1957" si="42">(E1957*F1957)</f>
        <v>47232.5</v>
      </c>
    </row>
    <row r="1958" spans="3:11">
      <c r="C1958" s="223"/>
      <c r="D1958" s="279"/>
      <c r="E1958" s="279"/>
      <c r="F1958" s="34"/>
      <c r="G1958" s="280"/>
    </row>
    <row r="1959" spans="3:11" ht="46.8">
      <c r="C1959" s="223" t="s">
        <v>1224</v>
      </c>
      <c r="D1959" s="279" t="s">
        <v>22</v>
      </c>
      <c r="E1959" s="279">
        <v>22</v>
      </c>
      <c r="F1959" s="34">
        <v>1242.5</v>
      </c>
      <c r="G1959" s="280">
        <f t="shared" ref="G1959" si="43">(E1959*F1959)</f>
        <v>27335</v>
      </c>
    </row>
    <row r="1960" spans="3:11">
      <c r="C1960" s="223"/>
      <c r="D1960" s="279"/>
      <c r="E1960" s="279"/>
      <c r="F1960" s="34"/>
      <c r="G1960" s="280"/>
    </row>
    <row r="1961" spans="3:11" ht="46.8">
      <c r="C1961" s="223" t="s">
        <v>1225</v>
      </c>
      <c r="D1961" s="279" t="s">
        <v>22</v>
      </c>
      <c r="E1961" s="279">
        <v>6</v>
      </c>
      <c r="F1961" s="34">
        <v>5681.13</v>
      </c>
      <c r="G1961" s="280">
        <f t="shared" ref="G1961" si="44">(E1961*F1961)</f>
        <v>34086.78</v>
      </c>
    </row>
    <row r="1962" spans="3:11">
      <c r="C1962" s="223"/>
      <c r="D1962" s="279"/>
      <c r="E1962" s="279"/>
      <c r="F1962" s="34"/>
      <c r="G1962" s="280"/>
    </row>
    <row r="1963" spans="3:11" ht="46.8">
      <c r="C1963" s="223" t="s">
        <v>1226</v>
      </c>
      <c r="D1963" s="279" t="s">
        <v>22</v>
      </c>
      <c r="E1963" s="279">
        <v>3</v>
      </c>
      <c r="F1963" s="34">
        <v>2396.5100000000002</v>
      </c>
      <c r="G1963" s="280">
        <f t="shared" ref="G1963" si="45">(E1963*F1963)</f>
        <v>7189.5300000000007</v>
      </c>
    </row>
    <row r="1964" spans="3:11">
      <c r="C1964" s="223"/>
      <c r="D1964" s="279"/>
      <c r="E1964" s="279"/>
      <c r="F1964" s="34"/>
      <c r="G1964" s="280"/>
    </row>
    <row r="1965" spans="3:11" ht="46.8">
      <c r="C1965" s="223" t="s">
        <v>1227</v>
      </c>
      <c r="D1965" s="279" t="s">
        <v>22</v>
      </c>
      <c r="E1965" s="279">
        <v>3</v>
      </c>
      <c r="F1965" s="34">
        <v>2048.75</v>
      </c>
      <c r="G1965" s="280">
        <f t="shared" ref="G1965" si="46">(E1965*F1965)</f>
        <v>6146.25</v>
      </c>
    </row>
    <row r="1966" spans="3:11">
      <c r="C1966" s="223"/>
      <c r="D1966" s="279"/>
      <c r="E1966" s="279"/>
      <c r="F1966" s="34"/>
      <c r="G1966" s="280"/>
    </row>
    <row r="1967" spans="3:11" ht="46.8">
      <c r="C1967" s="223" t="s">
        <v>1228</v>
      </c>
      <c r="D1967" s="279" t="s">
        <v>22</v>
      </c>
      <c r="E1967" s="279">
        <v>6</v>
      </c>
      <c r="F1967" s="34">
        <v>21379.94</v>
      </c>
      <c r="G1967" s="280">
        <f t="shared" ref="G1967" si="47">(E1967*F1967)</f>
        <v>128279.63999999998</v>
      </c>
    </row>
    <row r="1968" spans="3:11">
      <c r="C1968" s="223"/>
      <c r="D1968" s="279"/>
      <c r="E1968" s="279"/>
      <c r="F1968" s="34"/>
      <c r="G1968" s="280"/>
    </row>
    <row r="1969" spans="3:11" ht="46.8">
      <c r="C1969" s="223" t="s">
        <v>1229</v>
      </c>
      <c r="D1969" s="279" t="s">
        <v>22</v>
      </c>
      <c r="E1969" s="279">
        <v>3</v>
      </c>
      <c r="F1969" s="34">
        <v>1248.75</v>
      </c>
      <c r="G1969" s="280">
        <f t="shared" ref="G1969" si="48">(E1969*F1969)</f>
        <v>3746.25</v>
      </c>
    </row>
    <row r="1970" spans="3:11">
      <c r="C1970" s="223"/>
      <c r="D1970" s="279"/>
      <c r="E1970" s="279"/>
      <c r="F1970" s="34"/>
      <c r="G1970" s="280"/>
      <c r="K1970" s="230">
        <f>330*1.25</f>
        <v>412.5</v>
      </c>
    </row>
    <row r="1971" spans="3:11">
      <c r="C1971" s="223" t="s">
        <v>1230</v>
      </c>
      <c r="D1971" s="279" t="s">
        <v>22</v>
      </c>
      <c r="E1971" s="279">
        <v>3</v>
      </c>
      <c r="F1971" s="34">
        <v>2274.88</v>
      </c>
      <c r="G1971" s="280">
        <f t="shared" ref="G1971" si="49">(E1971*F1971)</f>
        <v>6824.64</v>
      </c>
    </row>
    <row r="1972" spans="3:11">
      <c r="C1972" s="223"/>
      <c r="D1972" s="279"/>
      <c r="E1972" s="279"/>
      <c r="F1972" s="34"/>
      <c r="G1972" s="280"/>
    </row>
    <row r="1973" spans="3:11" ht="46.8">
      <c r="C1973" s="223" t="s">
        <v>1231</v>
      </c>
      <c r="D1973" s="279" t="s">
        <v>22</v>
      </c>
      <c r="E1973" s="279">
        <v>13</v>
      </c>
      <c r="F1973" s="34">
        <v>412.5</v>
      </c>
      <c r="G1973" s="280">
        <f t="shared" ref="G1973" si="50">(E1973*F1973)</f>
        <v>5362.5</v>
      </c>
    </row>
    <row r="1974" spans="3:11">
      <c r="C1974" s="223"/>
      <c r="D1974" s="279"/>
      <c r="E1974" s="279"/>
      <c r="F1974" s="34"/>
      <c r="G1974" s="280"/>
    </row>
    <row r="1975" spans="3:11">
      <c r="C1975" s="566" t="s">
        <v>390</v>
      </c>
      <c r="D1975" s="279"/>
      <c r="E1975" s="279"/>
      <c r="F1975" s="34"/>
      <c r="G1975" s="280"/>
    </row>
    <row r="1976" spans="3:11">
      <c r="C1976" s="566"/>
      <c r="D1976" s="279"/>
      <c r="E1976" s="279"/>
      <c r="F1976" s="34"/>
      <c r="G1976" s="280"/>
    </row>
    <row r="1977" spans="3:11">
      <c r="C1977" s="566" t="s">
        <v>391</v>
      </c>
      <c r="D1977" s="279" t="s">
        <v>9</v>
      </c>
      <c r="E1977" s="279">
        <v>1</v>
      </c>
      <c r="F1977" s="294">
        <v>60000</v>
      </c>
      <c r="G1977" s="280">
        <f t="shared" si="33"/>
        <v>60000</v>
      </c>
    </row>
    <row r="1978" spans="3:11">
      <c r="C1978" s="566"/>
      <c r="D1978" s="279"/>
      <c r="E1978" s="279"/>
      <c r="F1978" s="34"/>
      <c r="G1978" s="280"/>
    </row>
    <row r="1979" spans="3:11">
      <c r="C1979" s="566" t="s">
        <v>392</v>
      </c>
      <c r="D1979" s="279" t="s">
        <v>9</v>
      </c>
      <c r="E1979" s="279">
        <v>1</v>
      </c>
      <c r="F1979" s="34">
        <v>85000</v>
      </c>
      <c r="G1979" s="280">
        <f t="shared" si="33"/>
        <v>85000</v>
      </c>
    </row>
    <row r="1980" spans="3:11">
      <c r="C1980" s="566"/>
      <c r="D1980" s="279"/>
      <c r="E1980" s="279"/>
      <c r="F1980" s="34"/>
      <c r="G1980" s="280"/>
    </row>
    <row r="1981" spans="3:11">
      <c r="C1981" s="566" t="s">
        <v>393</v>
      </c>
      <c r="D1981" s="279" t="s">
        <v>9</v>
      </c>
      <c r="E1981" s="279">
        <v>1</v>
      </c>
      <c r="F1981" s="34">
        <v>80000</v>
      </c>
      <c r="G1981" s="280">
        <f t="shared" si="33"/>
        <v>80000</v>
      </c>
    </row>
    <row r="1982" spans="3:11">
      <c r="C1982" s="566"/>
      <c r="D1982" s="279"/>
      <c r="E1982" s="279"/>
      <c r="F1982" s="34"/>
      <c r="G1982" s="280"/>
    </row>
    <row r="1983" spans="3:11">
      <c r="C1983" s="566" t="s">
        <v>394</v>
      </c>
      <c r="D1983" s="279" t="s">
        <v>9</v>
      </c>
      <c r="E1983" s="279">
        <v>1</v>
      </c>
      <c r="F1983" s="34">
        <v>60000</v>
      </c>
      <c r="G1983" s="280">
        <f t="shared" si="33"/>
        <v>60000</v>
      </c>
    </row>
    <row r="1984" spans="3:11">
      <c r="C1984" s="223"/>
      <c r="D1984" s="279"/>
      <c r="E1984" s="279"/>
      <c r="F1984" s="34"/>
      <c r="G1984" s="280"/>
    </row>
    <row r="1985" spans="3:8">
      <c r="C1985" s="278" t="s">
        <v>363</v>
      </c>
      <c r="D1985" s="279"/>
      <c r="E1985" s="279"/>
      <c r="F1985" s="34"/>
      <c r="G1985" s="280"/>
    </row>
    <row r="1986" spans="3:8">
      <c r="C1986" s="278" t="s">
        <v>67</v>
      </c>
      <c r="D1986" s="279"/>
      <c r="E1986" s="279"/>
      <c r="F1986" s="34"/>
      <c r="G1986" s="280"/>
    </row>
    <row r="1987" spans="3:8" s="285" customFormat="1">
      <c r="C1987" s="278" t="s">
        <v>1560</v>
      </c>
      <c r="D1987" s="282"/>
      <c r="E1987" s="282"/>
      <c r="F1987" s="283"/>
      <c r="G1987" s="284">
        <f>SUM(G1927:G1986)</f>
        <v>1008842.8200000001</v>
      </c>
      <c r="H1987" s="242"/>
    </row>
    <row r="1988" spans="3:8">
      <c r="C1988" s="278"/>
      <c r="D1988" s="279"/>
      <c r="E1988" s="279"/>
      <c r="F1988" s="34"/>
      <c r="G1988" s="280"/>
    </row>
    <row r="1989" spans="3:8" s="277" customFormat="1">
      <c r="C1989" s="293"/>
      <c r="D1989" s="289"/>
      <c r="E1989" s="289"/>
      <c r="F1989" s="290"/>
      <c r="G1989" s="291"/>
    </row>
    <row r="1990" spans="3:8">
      <c r="C1990" s="223"/>
      <c r="D1990" s="279"/>
      <c r="E1990" s="279"/>
      <c r="F1990" s="34"/>
      <c r="G1990" s="280"/>
    </row>
    <row r="1991" spans="3:8">
      <c r="C1991" s="278" t="s">
        <v>1559</v>
      </c>
      <c r="D1991" s="279"/>
      <c r="E1991" s="279"/>
      <c r="F1991" s="34"/>
      <c r="G1991" s="280"/>
    </row>
    <row r="1992" spans="3:8">
      <c r="C1992" s="223"/>
      <c r="D1992" s="279"/>
      <c r="E1992" s="279"/>
      <c r="F1992" s="34"/>
      <c r="G1992" s="280"/>
    </row>
    <row r="1993" spans="3:8">
      <c r="C1993" s="278" t="s">
        <v>376</v>
      </c>
      <c r="D1993" s="279"/>
      <c r="E1993" s="279"/>
      <c r="F1993" s="34"/>
      <c r="G1993" s="280"/>
    </row>
    <row r="1994" spans="3:8">
      <c r="C1994" s="457"/>
      <c r="D1994" s="279"/>
      <c r="E1994" s="279"/>
      <c r="F1994" s="34"/>
      <c r="G1994" s="280"/>
    </row>
    <row r="1995" spans="3:8">
      <c r="C1995" s="278" t="s">
        <v>70</v>
      </c>
      <c r="D1995" s="279"/>
      <c r="E1995" s="279"/>
      <c r="F1995" s="34"/>
      <c r="G1995" s="280"/>
    </row>
    <row r="1996" spans="3:8">
      <c r="C1996" s="223"/>
      <c r="D1996" s="279"/>
      <c r="E1996" s="279"/>
      <c r="F1996" s="34"/>
      <c r="G1996" s="280"/>
    </row>
    <row r="1997" spans="3:8">
      <c r="C1997" s="62" t="s">
        <v>1444</v>
      </c>
      <c r="D1997" s="279"/>
      <c r="E1997" s="279"/>
      <c r="F1997" s="34"/>
      <c r="G1997" s="280"/>
    </row>
    <row r="1998" spans="3:8">
      <c r="C1998" s="62" t="s">
        <v>1457</v>
      </c>
      <c r="D1998" s="279"/>
      <c r="E1998" s="279"/>
      <c r="F1998" s="34"/>
      <c r="G1998" s="280"/>
    </row>
    <row r="1999" spans="3:8">
      <c r="C1999" s="223"/>
      <c r="D1999" s="279"/>
      <c r="E1999" s="279"/>
      <c r="F1999" s="34"/>
      <c r="G1999" s="280"/>
    </row>
    <row r="2000" spans="3:8">
      <c r="C2000" s="223" t="s">
        <v>396</v>
      </c>
      <c r="D2000" s="279"/>
      <c r="E2000" s="279"/>
      <c r="F2000" s="34"/>
      <c r="G2000" s="280"/>
    </row>
    <row r="2001" spans="2:7">
      <c r="C2001" s="223"/>
      <c r="D2001" s="279"/>
      <c r="E2001" s="279"/>
      <c r="F2001" s="34"/>
      <c r="G2001" s="280"/>
    </row>
    <row r="2002" spans="2:7" ht="70.2">
      <c r="C2002" s="223" t="s">
        <v>397</v>
      </c>
      <c r="D2002" s="279"/>
      <c r="E2002" s="279"/>
      <c r="F2002" s="34"/>
      <c r="G2002" s="280"/>
    </row>
    <row r="2003" spans="2:7">
      <c r="C2003" s="223"/>
      <c r="D2003" s="279"/>
      <c r="E2003" s="279"/>
      <c r="F2003" s="34"/>
      <c r="G2003" s="280"/>
    </row>
    <row r="2004" spans="2:7">
      <c r="C2004" s="223" t="s">
        <v>398</v>
      </c>
      <c r="D2004" s="279" t="s">
        <v>22</v>
      </c>
      <c r="E2004" s="279">
        <v>19</v>
      </c>
      <c r="F2004" s="34">
        <v>850</v>
      </c>
      <c r="G2004" s="280">
        <f>(E2004*F2004)</f>
        <v>16150</v>
      </c>
    </row>
    <row r="2005" spans="2:7">
      <c r="C2005" s="223"/>
      <c r="D2005" s="279"/>
      <c r="E2005" s="279"/>
      <c r="F2005" s="34"/>
      <c r="G2005" s="280"/>
    </row>
    <row r="2006" spans="2:7">
      <c r="C2006" s="278" t="s">
        <v>376</v>
      </c>
      <c r="D2006" s="279"/>
      <c r="E2006" s="279"/>
      <c r="F2006" s="34"/>
      <c r="G2006" s="280"/>
    </row>
    <row r="2007" spans="2:7">
      <c r="C2007" s="278" t="s">
        <v>70</v>
      </c>
      <c r="D2007" s="279"/>
      <c r="E2007" s="279"/>
      <c r="F2007" s="34"/>
      <c r="G2007" s="280"/>
    </row>
    <row r="2008" spans="2:7">
      <c r="C2008" s="278" t="s">
        <v>1560</v>
      </c>
      <c r="D2008" s="282"/>
      <c r="E2008" s="282"/>
      <c r="F2008" s="283"/>
      <c r="G2008" s="284">
        <f>SUM(G2004:G2007)</f>
        <v>16150</v>
      </c>
    </row>
    <row r="2009" spans="2:7">
      <c r="C2009" s="223"/>
      <c r="D2009" s="279"/>
      <c r="E2009" s="279"/>
      <c r="F2009" s="34"/>
      <c r="G2009" s="280"/>
    </row>
    <row r="2010" spans="2:7">
      <c r="B2010" s="277"/>
      <c r="C2010" s="293"/>
      <c r="D2010" s="289"/>
      <c r="E2010" s="289"/>
      <c r="F2010" s="290"/>
      <c r="G2010" s="291"/>
    </row>
    <row r="2011" spans="2:7">
      <c r="C2011" s="223"/>
      <c r="D2011" s="279"/>
      <c r="E2011" s="279"/>
      <c r="F2011" s="34"/>
      <c r="G2011" s="280"/>
    </row>
    <row r="2012" spans="2:7">
      <c r="C2012" s="278" t="s">
        <v>1559</v>
      </c>
      <c r="D2012" s="279"/>
      <c r="E2012" s="279"/>
      <c r="F2012" s="34"/>
      <c r="G2012" s="280"/>
    </row>
    <row r="2013" spans="2:7">
      <c r="C2013" s="223"/>
      <c r="D2013" s="279"/>
      <c r="E2013" s="279"/>
      <c r="F2013" s="34"/>
      <c r="G2013" s="280"/>
    </row>
    <row r="2014" spans="2:7">
      <c r="C2014" s="278" t="s">
        <v>395</v>
      </c>
      <c r="D2014" s="279"/>
      <c r="E2014" s="279"/>
      <c r="F2014" s="34"/>
      <c r="G2014" s="280"/>
    </row>
    <row r="2015" spans="2:7">
      <c r="C2015" s="457"/>
      <c r="D2015" s="279"/>
      <c r="E2015" s="279"/>
      <c r="F2015" s="34"/>
      <c r="G2015" s="280"/>
    </row>
    <row r="2016" spans="2:7">
      <c r="C2016" s="278" t="s">
        <v>71</v>
      </c>
      <c r="D2016" s="279"/>
      <c r="E2016" s="279"/>
      <c r="F2016" s="34"/>
      <c r="G2016" s="280"/>
    </row>
    <row r="2017" spans="3:7">
      <c r="C2017" s="223"/>
      <c r="D2017" s="279"/>
      <c r="E2017" s="279"/>
      <c r="F2017" s="34"/>
      <c r="G2017" s="280"/>
    </row>
    <row r="2018" spans="3:7">
      <c r="C2018" s="103" t="s">
        <v>1444</v>
      </c>
      <c r="D2018" s="279"/>
      <c r="E2018" s="279"/>
      <c r="F2018" s="34"/>
      <c r="G2018" s="280"/>
    </row>
    <row r="2019" spans="3:7">
      <c r="C2019" s="103" t="s">
        <v>1457</v>
      </c>
      <c r="D2019" s="279"/>
      <c r="E2019" s="279"/>
      <c r="F2019" s="34"/>
      <c r="G2019" s="280"/>
    </row>
    <row r="2020" spans="3:7">
      <c r="C2020" s="223"/>
      <c r="D2020" s="279"/>
      <c r="E2020" s="279"/>
      <c r="F2020" s="34"/>
      <c r="G2020" s="280"/>
    </row>
    <row r="2021" spans="3:7">
      <c r="C2021" s="223" t="s">
        <v>72</v>
      </c>
      <c r="D2021" s="279"/>
      <c r="E2021" s="279"/>
      <c r="F2021" s="34"/>
      <c r="G2021" s="280"/>
    </row>
    <row r="2022" spans="3:7">
      <c r="C2022" s="223"/>
      <c r="D2022" s="279"/>
      <c r="E2022" s="279"/>
      <c r="F2022" s="34"/>
      <c r="G2022" s="280"/>
    </row>
    <row r="2023" spans="3:7">
      <c r="C2023" s="223" t="s">
        <v>73</v>
      </c>
      <c r="D2023" s="279"/>
      <c r="E2023" s="279"/>
      <c r="F2023" s="34"/>
      <c r="G2023" s="280"/>
    </row>
    <row r="2024" spans="3:7">
      <c r="C2024" s="223"/>
      <c r="D2024" s="279"/>
      <c r="E2024" s="279"/>
      <c r="F2024" s="34"/>
      <c r="G2024" s="280"/>
    </row>
    <row r="2025" spans="3:7" ht="46.8">
      <c r="C2025" s="223" t="s">
        <v>400</v>
      </c>
      <c r="D2025" s="279"/>
      <c r="E2025" s="279"/>
      <c r="F2025" s="34"/>
      <c r="G2025" s="280"/>
    </row>
    <row r="2026" spans="3:7">
      <c r="C2026" s="223"/>
      <c r="D2026" s="279"/>
      <c r="E2026" s="279"/>
      <c r="F2026" s="34"/>
      <c r="G2026" s="280"/>
    </row>
    <row r="2027" spans="3:7">
      <c r="C2027" s="223" t="s">
        <v>401</v>
      </c>
      <c r="D2027" s="279" t="s">
        <v>15</v>
      </c>
      <c r="E2027" s="279">
        <v>4177</v>
      </c>
      <c r="F2027" s="34">
        <v>85</v>
      </c>
      <c r="G2027" s="280">
        <f t="shared" ref="G2027:G2065" si="51">(E2027*F2027)</f>
        <v>355045</v>
      </c>
    </row>
    <row r="2028" spans="3:7">
      <c r="C2028" s="223"/>
      <c r="D2028" s="279"/>
      <c r="E2028" s="279"/>
      <c r="F2028" s="34"/>
      <c r="G2028" s="280"/>
    </row>
    <row r="2029" spans="3:7">
      <c r="C2029" s="223" t="s">
        <v>402</v>
      </c>
      <c r="D2029" s="279" t="s">
        <v>15</v>
      </c>
      <c r="E2029" s="279">
        <v>1063</v>
      </c>
      <c r="F2029" s="34">
        <v>95</v>
      </c>
      <c r="G2029" s="280">
        <f t="shared" si="51"/>
        <v>100985</v>
      </c>
    </row>
    <row r="2030" spans="3:7">
      <c r="C2030" s="223"/>
      <c r="D2030" s="279"/>
      <c r="E2030" s="279"/>
      <c r="F2030" s="34"/>
      <c r="G2030" s="280"/>
    </row>
    <row r="2031" spans="3:7" ht="46.8">
      <c r="C2031" s="223" t="s">
        <v>403</v>
      </c>
      <c r="D2031" s="279"/>
      <c r="E2031" s="279"/>
      <c r="F2031" s="34"/>
      <c r="G2031" s="280"/>
    </row>
    <row r="2032" spans="3:7">
      <c r="C2032" s="223"/>
      <c r="D2032" s="279"/>
      <c r="E2032" s="279"/>
      <c r="F2032" s="34"/>
      <c r="G2032" s="280"/>
    </row>
    <row r="2033" spans="3:7">
      <c r="C2033" s="223" t="s">
        <v>404</v>
      </c>
      <c r="D2033" s="279" t="s">
        <v>15</v>
      </c>
      <c r="E2033" s="279">
        <v>131</v>
      </c>
      <c r="F2033" s="34">
        <v>85</v>
      </c>
      <c r="G2033" s="280">
        <f t="shared" si="51"/>
        <v>11135</v>
      </c>
    </row>
    <row r="2034" spans="3:7">
      <c r="C2034" s="223"/>
      <c r="D2034" s="279"/>
      <c r="E2034" s="279"/>
      <c r="F2034" s="34"/>
      <c r="G2034" s="280"/>
    </row>
    <row r="2035" spans="3:7">
      <c r="C2035" s="223" t="s">
        <v>405</v>
      </c>
      <c r="D2035" s="279" t="s">
        <v>15</v>
      </c>
      <c r="E2035" s="279">
        <v>239</v>
      </c>
      <c r="F2035" s="34">
        <v>95</v>
      </c>
      <c r="G2035" s="280">
        <f t="shared" si="51"/>
        <v>22705</v>
      </c>
    </row>
    <row r="2036" spans="3:7">
      <c r="C2036" s="223"/>
      <c r="D2036" s="279"/>
      <c r="E2036" s="279"/>
      <c r="F2036" s="34"/>
      <c r="G2036" s="280"/>
    </row>
    <row r="2037" spans="3:7">
      <c r="C2037" s="223" t="s">
        <v>406</v>
      </c>
      <c r="D2037" s="279"/>
      <c r="E2037" s="279"/>
      <c r="F2037" s="34"/>
      <c r="G2037" s="280"/>
    </row>
    <row r="2038" spans="3:7">
      <c r="C2038" s="223"/>
      <c r="D2038" s="279"/>
      <c r="E2038" s="279"/>
      <c r="F2038" s="34"/>
      <c r="G2038" s="280"/>
    </row>
    <row r="2039" spans="3:7" ht="46.8">
      <c r="C2039" s="223" t="s">
        <v>403</v>
      </c>
      <c r="D2039" s="279"/>
      <c r="E2039" s="279"/>
      <c r="F2039" s="34"/>
      <c r="G2039" s="280"/>
    </row>
    <row r="2040" spans="3:7">
      <c r="C2040" s="223"/>
      <c r="D2040" s="279"/>
      <c r="E2040" s="279"/>
      <c r="F2040" s="34"/>
      <c r="G2040" s="280"/>
    </row>
    <row r="2041" spans="3:7">
      <c r="C2041" s="223" t="s">
        <v>407</v>
      </c>
      <c r="D2041" s="279" t="s">
        <v>15</v>
      </c>
      <c r="E2041" s="279">
        <v>40</v>
      </c>
      <c r="F2041" s="34">
        <v>95</v>
      </c>
      <c r="G2041" s="280">
        <f t="shared" si="51"/>
        <v>3800</v>
      </c>
    </row>
    <row r="2042" spans="3:7">
      <c r="C2042" s="223"/>
      <c r="D2042" s="279"/>
      <c r="E2042" s="279"/>
      <c r="F2042" s="34"/>
      <c r="G2042" s="280"/>
    </row>
    <row r="2043" spans="3:7">
      <c r="C2043" s="223" t="s">
        <v>408</v>
      </c>
      <c r="D2043" s="279"/>
      <c r="E2043" s="279"/>
      <c r="F2043" s="34"/>
      <c r="G2043" s="280"/>
    </row>
    <row r="2044" spans="3:7">
      <c r="C2044" s="223"/>
      <c r="D2044" s="279"/>
      <c r="E2044" s="279"/>
      <c r="F2044" s="34"/>
      <c r="G2044" s="280"/>
    </row>
    <row r="2045" spans="3:7" ht="46.8">
      <c r="C2045" s="223" t="s">
        <v>409</v>
      </c>
      <c r="D2045" s="279"/>
      <c r="E2045" s="279"/>
      <c r="F2045" s="34"/>
      <c r="G2045" s="280"/>
    </row>
    <row r="2046" spans="3:7">
      <c r="C2046" s="223"/>
      <c r="D2046" s="279"/>
      <c r="E2046" s="279"/>
      <c r="F2046" s="34"/>
      <c r="G2046" s="280"/>
    </row>
    <row r="2047" spans="3:7">
      <c r="C2047" s="223" t="s">
        <v>410</v>
      </c>
      <c r="D2047" s="279" t="s">
        <v>15</v>
      </c>
      <c r="E2047" s="279">
        <v>15</v>
      </c>
      <c r="F2047" s="34">
        <v>80</v>
      </c>
      <c r="G2047" s="280">
        <f t="shared" si="51"/>
        <v>1200</v>
      </c>
    </row>
    <row r="2048" spans="3:7">
      <c r="C2048" s="223"/>
      <c r="D2048" s="279"/>
      <c r="E2048" s="279"/>
      <c r="F2048" s="34"/>
      <c r="G2048" s="280"/>
    </row>
    <row r="2049" spans="3:7">
      <c r="C2049" s="223" t="s">
        <v>74</v>
      </c>
      <c r="D2049" s="279"/>
      <c r="E2049" s="279"/>
      <c r="F2049" s="34"/>
      <c r="G2049" s="280"/>
    </row>
    <row r="2050" spans="3:7">
      <c r="C2050" s="223"/>
      <c r="D2050" s="279"/>
      <c r="E2050" s="279"/>
      <c r="F2050" s="34"/>
      <c r="G2050" s="280"/>
    </row>
    <row r="2051" spans="3:7" ht="70.2">
      <c r="C2051" s="223" t="s">
        <v>411</v>
      </c>
      <c r="D2051" s="279"/>
      <c r="E2051" s="279"/>
      <c r="F2051" s="34"/>
      <c r="G2051" s="280"/>
    </row>
    <row r="2052" spans="3:7">
      <c r="C2052" s="223"/>
      <c r="D2052" s="279"/>
      <c r="E2052" s="279"/>
      <c r="F2052" s="34"/>
      <c r="G2052" s="280"/>
    </row>
    <row r="2053" spans="3:7">
      <c r="C2053" s="223" t="s">
        <v>412</v>
      </c>
      <c r="D2053" s="279" t="s">
        <v>15</v>
      </c>
      <c r="E2053" s="279">
        <v>177</v>
      </c>
      <c r="F2053" s="34">
        <v>100</v>
      </c>
      <c r="G2053" s="280">
        <f t="shared" si="51"/>
        <v>17700</v>
      </c>
    </row>
    <row r="2054" spans="3:7">
      <c r="C2054" s="223"/>
      <c r="D2054" s="279"/>
      <c r="E2054" s="279"/>
      <c r="F2054" s="34"/>
      <c r="G2054" s="280"/>
    </row>
    <row r="2055" spans="3:7">
      <c r="C2055" s="223" t="s">
        <v>75</v>
      </c>
      <c r="D2055" s="279"/>
      <c r="E2055" s="279"/>
      <c r="F2055" s="34"/>
      <c r="G2055" s="280"/>
    </row>
    <row r="2056" spans="3:7">
      <c r="C2056" s="223"/>
      <c r="D2056" s="279"/>
      <c r="E2056" s="279"/>
      <c r="F2056" s="34"/>
      <c r="G2056" s="280"/>
    </row>
    <row r="2057" spans="3:7" ht="93.6">
      <c r="C2057" s="223" t="s">
        <v>413</v>
      </c>
      <c r="D2057" s="279"/>
      <c r="E2057" s="279"/>
      <c r="F2057" s="34"/>
      <c r="G2057" s="280"/>
    </row>
    <row r="2058" spans="3:7">
      <c r="C2058" s="223"/>
      <c r="D2058" s="279"/>
      <c r="E2058" s="279"/>
      <c r="F2058" s="34"/>
      <c r="G2058" s="280"/>
    </row>
    <row r="2059" spans="3:7">
      <c r="C2059" s="223" t="s">
        <v>76</v>
      </c>
      <c r="D2059" s="279" t="s">
        <v>15</v>
      </c>
      <c r="E2059" s="279">
        <v>125</v>
      </c>
      <c r="F2059" s="34">
        <v>95</v>
      </c>
      <c r="G2059" s="280">
        <f t="shared" si="51"/>
        <v>11875</v>
      </c>
    </row>
    <row r="2060" spans="3:7">
      <c r="C2060" s="223"/>
      <c r="D2060" s="279"/>
      <c r="E2060" s="279"/>
      <c r="F2060" s="34"/>
      <c r="G2060" s="280"/>
    </row>
    <row r="2061" spans="3:7" ht="93.6">
      <c r="C2061" s="223" t="s">
        <v>414</v>
      </c>
      <c r="D2061" s="279"/>
      <c r="E2061" s="279"/>
      <c r="F2061" s="34"/>
      <c r="G2061" s="280"/>
    </row>
    <row r="2062" spans="3:7">
      <c r="C2062" s="223"/>
      <c r="D2062" s="279"/>
      <c r="E2062" s="279"/>
      <c r="F2062" s="34"/>
      <c r="G2062" s="280"/>
    </row>
    <row r="2063" spans="3:7">
      <c r="C2063" s="223" t="s">
        <v>76</v>
      </c>
      <c r="D2063" s="279" t="s">
        <v>15</v>
      </c>
      <c r="E2063" s="279">
        <v>241</v>
      </c>
      <c r="F2063" s="34">
        <v>95</v>
      </c>
      <c r="G2063" s="280">
        <f t="shared" si="51"/>
        <v>22895</v>
      </c>
    </row>
    <row r="2064" spans="3:7">
      <c r="C2064" s="223"/>
      <c r="D2064" s="279"/>
      <c r="E2064" s="279"/>
      <c r="F2064" s="34"/>
      <c r="G2064" s="280"/>
    </row>
    <row r="2065" spans="2:10">
      <c r="C2065" s="223" t="s">
        <v>415</v>
      </c>
      <c r="D2065" s="279" t="s">
        <v>32</v>
      </c>
      <c r="E2065" s="279">
        <v>1037</v>
      </c>
      <c r="F2065" s="34">
        <v>35</v>
      </c>
      <c r="G2065" s="280">
        <f t="shared" si="51"/>
        <v>36295</v>
      </c>
    </row>
    <row r="2066" spans="2:10">
      <c r="C2066" s="223"/>
      <c r="D2066" s="279"/>
      <c r="E2066" s="279"/>
      <c r="F2066" s="34"/>
      <c r="G2066" s="280"/>
    </row>
    <row r="2067" spans="2:10">
      <c r="C2067" s="278" t="s">
        <v>395</v>
      </c>
      <c r="D2067" s="279"/>
      <c r="E2067" s="279"/>
      <c r="F2067" s="34"/>
      <c r="G2067" s="280"/>
    </row>
    <row r="2068" spans="2:10">
      <c r="C2068" s="278" t="s">
        <v>71</v>
      </c>
      <c r="D2068" s="279"/>
      <c r="E2068" s="279"/>
      <c r="F2068" s="34"/>
      <c r="G2068" s="280"/>
    </row>
    <row r="2069" spans="2:10">
      <c r="C2069" s="278" t="s">
        <v>1560</v>
      </c>
      <c r="D2069" s="282"/>
      <c r="E2069" s="282"/>
      <c r="F2069" s="283"/>
      <c r="G2069" s="284">
        <f>SUM(G2027:G2068)</f>
        <v>583635</v>
      </c>
    </row>
    <row r="2070" spans="2:10">
      <c r="C2070" s="278"/>
      <c r="D2070" s="279"/>
      <c r="E2070" s="279"/>
      <c r="F2070" s="34"/>
      <c r="G2070" s="280"/>
    </row>
    <row r="2071" spans="2:10">
      <c r="C2071" s="293"/>
      <c r="D2071" s="289"/>
      <c r="E2071" s="289"/>
      <c r="F2071" s="290"/>
      <c r="G2071" s="291"/>
    </row>
    <row r="2072" spans="2:10">
      <c r="C2072" s="223"/>
      <c r="D2072" s="279"/>
      <c r="E2072" s="279"/>
      <c r="F2072" s="34"/>
      <c r="G2072" s="280"/>
    </row>
    <row r="2073" spans="2:10">
      <c r="C2073" s="536" t="s">
        <v>1558</v>
      </c>
      <c r="D2073" s="2"/>
      <c r="E2073" s="2"/>
      <c r="F2073" s="481"/>
      <c r="G2073" s="484"/>
      <c r="H2073" s="512"/>
      <c r="I2073" s="513"/>
      <c r="J2073" s="514"/>
    </row>
    <row r="2074" spans="2:10">
      <c r="C2074" s="536"/>
      <c r="D2074" s="2"/>
      <c r="E2074" s="2"/>
      <c r="F2074" s="481"/>
      <c r="G2074" s="484"/>
      <c r="H2074" s="512"/>
      <c r="I2074" s="513"/>
      <c r="J2074" s="514"/>
    </row>
    <row r="2075" spans="2:10">
      <c r="C2075" s="483"/>
      <c r="D2075" s="2"/>
      <c r="E2075" s="2"/>
      <c r="F2075" s="481"/>
      <c r="G2075" s="484"/>
      <c r="H2075" s="512"/>
      <c r="I2075" s="513"/>
      <c r="J2075" s="515"/>
    </row>
    <row r="2076" spans="2:10">
      <c r="B2076" s="230">
        <v>1</v>
      </c>
      <c r="C2076" s="483" t="s">
        <v>10</v>
      </c>
      <c r="D2076" s="2"/>
      <c r="E2076" s="2" t="s">
        <v>1554</v>
      </c>
      <c r="F2076" s="481"/>
      <c r="G2076" s="484">
        <f>G862</f>
        <v>81904</v>
      </c>
      <c r="H2076" s="512"/>
      <c r="I2076" s="513"/>
      <c r="J2076" s="515"/>
    </row>
    <row r="2077" spans="2:10">
      <c r="C2077" s="483"/>
      <c r="D2077" s="2"/>
      <c r="E2077" s="2"/>
      <c r="F2077" s="481"/>
      <c r="G2077" s="484"/>
      <c r="H2077" s="512"/>
      <c r="I2077" s="513"/>
      <c r="J2077" s="515"/>
    </row>
    <row r="2078" spans="2:10">
      <c r="B2078" s="230">
        <f>B2076+1</f>
        <v>2</v>
      </c>
      <c r="C2078" s="483" t="s">
        <v>1555</v>
      </c>
      <c r="D2078" s="2"/>
      <c r="E2078" s="2" t="s">
        <v>1554</v>
      </c>
      <c r="F2078" s="481"/>
      <c r="G2078" s="484">
        <f>G1031</f>
        <v>3941945.82</v>
      </c>
      <c r="H2078" s="512"/>
      <c r="I2078" s="513"/>
      <c r="J2078" s="515"/>
    </row>
    <row r="2079" spans="2:10">
      <c r="C2079" s="483"/>
      <c r="D2079" s="2"/>
      <c r="E2079" s="2"/>
      <c r="F2079" s="481"/>
      <c r="G2079" s="484"/>
      <c r="H2079" s="512"/>
      <c r="I2079" s="513"/>
      <c r="J2079" s="515"/>
    </row>
    <row r="2080" spans="2:10">
      <c r="B2080" s="230">
        <f t="shared" ref="B2080:B2102" si="52">B2078+1</f>
        <v>3</v>
      </c>
      <c r="C2080" s="483" t="s">
        <v>42</v>
      </c>
      <c r="D2080" s="2"/>
      <c r="E2080" s="2" t="s">
        <v>1554</v>
      </c>
      <c r="F2080" s="481"/>
      <c r="G2080" s="484">
        <f>G1163</f>
        <v>1706682.58</v>
      </c>
      <c r="H2080" s="512"/>
      <c r="I2080" s="513"/>
      <c r="J2080" s="515"/>
    </row>
    <row r="2081" spans="2:10">
      <c r="C2081" s="483"/>
      <c r="D2081" s="2"/>
      <c r="E2081" s="2"/>
      <c r="F2081" s="481"/>
      <c r="G2081" s="484"/>
      <c r="H2081" s="512"/>
      <c r="I2081" s="513"/>
      <c r="J2081" s="515"/>
    </row>
    <row r="2082" spans="2:10">
      <c r="B2082" s="230">
        <f t="shared" si="52"/>
        <v>4</v>
      </c>
      <c r="C2082" s="483" t="s">
        <v>46</v>
      </c>
      <c r="D2082" s="2"/>
      <c r="E2082" s="2" t="s">
        <v>1554</v>
      </c>
      <c r="F2082" s="481"/>
      <c r="G2082" s="484">
        <f>G1224</f>
        <v>371065</v>
      </c>
      <c r="H2082" s="512"/>
      <c r="I2082" s="513"/>
      <c r="J2082" s="515"/>
    </row>
    <row r="2083" spans="2:10">
      <c r="C2083" s="483"/>
      <c r="D2083" s="2"/>
      <c r="E2083" s="2"/>
      <c r="F2083" s="481"/>
      <c r="G2083" s="484"/>
      <c r="H2083" s="512"/>
      <c r="I2083" s="513"/>
      <c r="J2083" s="515"/>
    </row>
    <row r="2084" spans="2:10">
      <c r="B2084" s="230">
        <f t="shared" si="52"/>
        <v>5</v>
      </c>
      <c r="C2084" s="483" t="s">
        <v>51</v>
      </c>
      <c r="D2084" s="2"/>
      <c r="E2084" s="2" t="s">
        <v>1554</v>
      </c>
      <c r="F2084" s="481"/>
      <c r="G2084" s="484">
        <f>G1286</f>
        <v>405205</v>
      </c>
      <c r="H2084" s="512"/>
      <c r="I2084" s="513"/>
      <c r="J2084" s="515"/>
    </row>
    <row r="2085" spans="2:10">
      <c r="C2085" s="483"/>
      <c r="D2085" s="2"/>
      <c r="E2085" s="2"/>
      <c r="F2085" s="481"/>
      <c r="G2085" s="484"/>
      <c r="H2085" s="512"/>
      <c r="I2085" s="513"/>
      <c r="J2085" s="515"/>
    </row>
    <row r="2086" spans="2:10">
      <c r="B2086" s="230">
        <f t="shared" si="52"/>
        <v>6</v>
      </c>
      <c r="C2086" s="483" t="s">
        <v>1469</v>
      </c>
      <c r="D2086" s="2"/>
      <c r="E2086" s="2" t="s">
        <v>1554</v>
      </c>
      <c r="F2086" s="481"/>
      <c r="G2086" s="484">
        <f>G1338</f>
        <v>669505.15</v>
      </c>
      <c r="H2086" s="512"/>
      <c r="I2086" s="513"/>
      <c r="J2086" s="515"/>
    </row>
    <row r="2087" spans="2:10">
      <c r="C2087" s="483"/>
      <c r="D2087" s="2"/>
      <c r="E2087" s="2"/>
      <c r="F2087" s="481"/>
      <c r="G2087" s="484"/>
      <c r="H2087" s="512"/>
      <c r="I2087" s="513"/>
      <c r="J2087" s="515"/>
    </row>
    <row r="2088" spans="2:10">
      <c r="B2088" s="230">
        <f t="shared" si="52"/>
        <v>7</v>
      </c>
      <c r="C2088" s="483" t="s">
        <v>1556</v>
      </c>
      <c r="D2088" s="2"/>
      <c r="E2088" s="2" t="s">
        <v>1554</v>
      </c>
      <c r="F2088" s="481"/>
      <c r="G2088" s="484">
        <f>G1366</f>
        <v>709240</v>
      </c>
      <c r="H2088" s="512"/>
      <c r="I2088" s="513"/>
      <c r="J2088" s="515"/>
    </row>
    <row r="2089" spans="2:10">
      <c r="C2089" s="483"/>
      <c r="D2089" s="2"/>
      <c r="E2089" s="2"/>
      <c r="F2089" s="481"/>
      <c r="G2089" s="484"/>
      <c r="H2089" s="512"/>
      <c r="I2089" s="513"/>
      <c r="J2089" s="515"/>
    </row>
    <row r="2090" spans="2:10">
      <c r="B2090" s="230">
        <f t="shared" si="52"/>
        <v>8</v>
      </c>
      <c r="C2090" s="483" t="s">
        <v>54</v>
      </c>
      <c r="D2090" s="2"/>
      <c r="E2090" s="2" t="s">
        <v>1554</v>
      </c>
      <c r="F2090" s="481"/>
      <c r="G2090" s="484">
        <f>G1475</f>
        <v>396185</v>
      </c>
      <c r="H2090" s="512"/>
      <c r="I2090" s="513"/>
      <c r="J2090" s="515"/>
    </row>
    <row r="2091" spans="2:10">
      <c r="C2091" s="483"/>
      <c r="D2091" s="2"/>
      <c r="E2091" s="2"/>
      <c r="F2091" s="481"/>
      <c r="G2091" s="484"/>
      <c r="H2091" s="512"/>
      <c r="I2091" s="513"/>
      <c r="J2091" s="515"/>
    </row>
    <row r="2092" spans="2:10">
      <c r="B2092" s="230">
        <f t="shared" si="52"/>
        <v>9</v>
      </c>
      <c r="C2092" s="483" t="s">
        <v>57</v>
      </c>
      <c r="D2092" s="2"/>
      <c r="E2092" s="2" t="s">
        <v>1554</v>
      </c>
      <c r="F2092" s="481"/>
      <c r="G2092" s="484">
        <f>G1583</f>
        <v>2531388.7200000002</v>
      </c>
      <c r="H2092" s="512"/>
      <c r="I2092" s="513"/>
      <c r="J2092" s="515"/>
    </row>
    <row r="2093" spans="2:10">
      <c r="C2093" s="483"/>
      <c r="D2093" s="2"/>
      <c r="E2093" s="2"/>
      <c r="F2093" s="481"/>
      <c r="G2093" s="484"/>
      <c r="H2093" s="512"/>
      <c r="I2093" s="513"/>
      <c r="J2093" s="515"/>
    </row>
    <row r="2094" spans="2:10">
      <c r="B2094" s="230">
        <f t="shared" si="52"/>
        <v>10</v>
      </c>
      <c r="C2094" s="483" t="s">
        <v>59</v>
      </c>
      <c r="D2094" s="2"/>
      <c r="E2094" s="2" t="s">
        <v>1554</v>
      </c>
      <c r="F2094" s="481"/>
      <c r="G2094" s="484">
        <f>G1666</f>
        <v>1217940</v>
      </c>
      <c r="H2094" s="512"/>
      <c r="I2094" s="513"/>
      <c r="J2094" s="515"/>
    </row>
    <row r="2095" spans="2:10">
      <c r="C2095" s="483"/>
      <c r="D2095" s="2"/>
      <c r="E2095" s="2"/>
      <c r="F2095" s="481"/>
      <c r="G2095" s="484"/>
      <c r="H2095" s="512"/>
      <c r="I2095" s="513"/>
      <c r="J2095" s="515"/>
    </row>
    <row r="2096" spans="2:10">
      <c r="B2096" s="230">
        <f t="shared" si="52"/>
        <v>11</v>
      </c>
      <c r="C2096" s="483" t="s">
        <v>64</v>
      </c>
      <c r="D2096" s="2"/>
      <c r="E2096" s="2" t="s">
        <v>1554</v>
      </c>
      <c r="F2096" s="481"/>
      <c r="G2096" s="484">
        <f>G1720</f>
        <v>462965</v>
      </c>
      <c r="H2096" s="512"/>
      <c r="I2096" s="513"/>
      <c r="J2096" s="515"/>
    </row>
    <row r="2097" spans="2:10">
      <c r="C2097" s="483"/>
      <c r="D2097" s="2"/>
      <c r="E2097" s="2"/>
      <c r="F2097" s="481"/>
      <c r="G2097" s="484"/>
      <c r="H2097" s="512"/>
      <c r="I2097" s="513"/>
      <c r="J2097" s="515"/>
    </row>
    <row r="2098" spans="2:10">
      <c r="B2098" s="230">
        <f t="shared" si="52"/>
        <v>12</v>
      </c>
      <c r="C2098" s="483" t="s">
        <v>67</v>
      </c>
      <c r="D2098" s="2"/>
      <c r="E2098" s="2" t="s">
        <v>1554</v>
      </c>
      <c r="F2098" s="481"/>
      <c r="G2098" s="484">
        <f>G1987</f>
        <v>1008842.8200000001</v>
      </c>
      <c r="H2098" s="512"/>
      <c r="I2098" s="513"/>
      <c r="J2098" s="515"/>
    </row>
    <row r="2099" spans="2:10">
      <c r="C2099" s="483"/>
      <c r="D2099" s="2"/>
      <c r="E2099" s="2"/>
      <c r="F2099" s="481"/>
      <c r="G2099" s="484"/>
      <c r="H2099" s="512"/>
      <c r="I2099" s="513"/>
      <c r="J2099" s="515"/>
    </row>
    <row r="2100" spans="2:10">
      <c r="B2100" s="230">
        <f t="shared" si="52"/>
        <v>13</v>
      </c>
      <c r="C2100" s="483" t="s">
        <v>70</v>
      </c>
      <c r="D2100" s="2"/>
      <c r="E2100" s="2" t="s">
        <v>1554</v>
      </c>
      <c r="F2100" s="481"/>
      <c r="G2100" s="484">
        <f>G2008</f>
        <v>16150</v>
      </c>
      <c r="H2100" s="512"/>
      <c r="I2100" s="513"/>
      <c r="J2100" s="515"/>
    </row>
    <row r="2101" spans="2:10">
      <c r="C2101" s="483"/>
      <c r="D2101" s="2"/>
      <c r="E2101" s="2"/>
      <c r="F2101" s="481"/>
      <c r="G2101" s="484"/>
      <c r="H2101" s="512"/>
      <c r="I2101" s="513"/>
      <c r="J2101" s="515"/>
    </row>
    <row r="2102" spans="2:10">
      <c r="B2102" s="230">
        <f t="shared" si="52"/>
        <v>14</v>
      </c>
      <c r="C2102" s="483" t="s">
        <v>71</v>
      </c>
      <c r="D2102" s="2"/>
      <c r="E2102" s="2" t="s">
        <v>1554</v>
      </c>
      <c r="F2102" s="481"/>
      <c r="G2102" s="516">
        <f>G2069</f>
        <v>583635</v>
      </c>
      <c r="H2102" s="512"/>
      <c r="I2102" s="513"/>
      <c r="J2102" s="515"/>
    </row>
    <row r="2103" spans="2:10">
      <c r="C2103" s="483"/>
      <c r="D2103" s="2"/>
      <c r="E2103" s="2"/>
      <c r="F2103" s="481"/>
      <c r="G2103" s="516"/>
      <c r="H2103" s="512"/>
      <c r="I2103" s="513"/>
      <c r="J2103" s="514"/>
    </row>
    <row r="2104" spans="2:10">
      <c r="C2104" s="482" t="s">
        <v>1557</v>
      </c>
      <c r="D2104" s="2"/>
      <c r="E2104" s="2"/>
      <c r="F2104" s="481"/>
      <c r="G2104" s="517">
        <f>SUM(G2075:G2103)</f>
        <v>14102654.090000002</v>
      </c>
      <c r="H2104" s="512"/>
      <c r="I2104" s="513"/>
      <c r="J2104" s="512"/>
    </row>
    <row r="2105" spans="2:10">
      <c r="C2105" s="223"/>
      <c r="D2105" s="279"/>
      <c r="E2105" s="279"/>
      <c r="F2105" s="34"/>
      <c r="G2105" s="280"/>
    </row>
    <row r="2106" spans="2:10">
      <c r="C2106" s="223"/>
      <c r="D2106" s="279"/>
      <c r="E2106" s="279"/>
      <c r="F2106" s="34"/>
      <c r="G2106" s="280"/>
    </row>
    <row r="2107" spans="2:10">
      <c r="B2107" s="557"/>
      <c r="C2107" s="293"/>
      <c r="D2107" s="289"/>
      <c r="E2107" s="289"/>
      <c r="F2107" s="290"/>
      <c r="G2107" s="291"/>
    </row>
    <row r="2108" spans="2:10">
      <c r="C2108" s="223"/>
      <c r="D2108" s="279"/>
      <c r="E2108" s="279"/>
      <c r="F2108" s="34"/>
      <c r="G2108" s="280"/>
    </row>
    <row r="2109" spans="2:10">
      <c r="C2109" s="278" t="s">
        <v>1561</v>
      </c>
      <c r="D2109" s="279"/>
      <c r="E2109" s="279"/>
      <c r="F2109" s="34"/>
      <c r="G2109" s="280"/>
    </row>
    <row r="2110" spans="2:10">
      <c r="C2110" s="278" t="s">
        <v>1583</v>
      </c>
      <c r="D2110" s="279"/>
      <c r="E2110" s="279"/>
      <c r="F2110" s="34"/>
      <c r="G2110" s="280"/>
    </row>
    <row r="2111" spans="2:10">
      <c r="C2111" s="278"/>
      <c r="D2111" s="279"/>
      <c r="E2111" s="279"/>
      <c r="F2111" s="34"/>
      <c r="G2111" s="280"/>
    </row>
    <row r="2112" spans="2:10">
      <c r="C2112" s="278" t="s">
        <v>1443</v>
      </c>
      <c r="D2112" s="279"/>
      <c r="E2112" s="279"/>
      <c r="F2112" s="34"/>
      <c r="G2112" s="280"/>
    </row>
    <row r="2113" spans="2:7">
      <c r="C2113" s="223"/>
      <c r="D2113" s="279"/>
      <c r="E2113" s="279"/>
      <c r="F2113" s="34"/>
      <c r="G2113" s="280"/>
    </row>
    <row r="2114" spans="2:7">
      <c r="C2114" s="278" t="s">
        <v>1583</v>
      </c>
      <c r="D2114" s="279"/>
      <c r="E2114" s="279"/>
      <c r="F2114" s="34"/>
      <c r="G2114" s="280"/>
    </row>
    <row r="2115" spans="2:7">
      <c r="C2115" s="223"/>
      <c r="D2115" s="279"/>
      <c r="E2115" s="279"/>
      <c r="F2115" s="34"/>
      <c r="G2115" s="280"/>
    </row>
    <row r="2116" spans="2:7">
      <c r="C2116" s="103" t="s">
        <v>1444</v>
      </c>
      <c r="D2116" s="279"/>
      <c r="E2116" s="279"/>
      <c r="F2116" s="34"/>
      <c r="G2116" s="280"/>
    </row>
    <row r="2117" spans="2:7">
      <c r="C2117" s="103" t="s">
        <v>1457</v>
      </c>
      <c r="D2117" s="279"/>
      <c r="E2117" s="279"/>
      <c r="F2117" s="34"/>
      <c r="G2117" s="280"/>
    </row>
    <row r="2118" spans="2:7">
      <c r="C2118" s="223"/>
      <c r="D2118" s="279"/>
      <c r="E2118" s="279"/>
      <c r="F2118" s="34"/>
      <c r="G2118" s="280"/>
    </row>
    <row r="2119" spans="2:7">
      <c r="C2119" s="224" t="s">
        <v>851</v>
      </c>
      <c r="D2119" s="279"/>
      <c r="E2119" s="279"/>
      <c r="F2119" s="34"/>
      <c r="G2119" s="280"/>
    </row>
    <row r="2120" spans="2:7">
      <c r="C2120" s="223"/>
      <c r="D2120" s="279"/>
      <c r="E2120" s="279"/>
      <c r="F2120" s="34"/>
      <c r="G2120" s="280"/>
    </row>
    <row r="2121" spans="2:7" ht="56.25" customHeight="1">
      <c r="C2121" s="438" t="s">
        <v>847</v>
      </c>
      <c r="D2121" s="110"/>
      <c r="E2121" s="111"/>
      <c r="F2121" s="112"/>
      <c r="G2121" s="113"/>
    </row>
    <row r="2122" spans="2:7" ht="91.2">
      <c r="C2122" s="440" t="s">
        <v>1509</v>
      </c>
      <c r="D2122" s="110"/>
      <c r="E2122" s="111"/>
      <c r="F2122" s="112"/>
      <c r="G2122" s="114"/>
    </row>
    <row r="2123" spans="2:7">
      <c r="C2123" s="109"/>
      <c r="D2123" s="110"/>
      <c r="E2123" s="111"/>
      <c r="F2123" s="112"/>
      <c r="G2123" s="114"/>
    </row>
    <row r="2124" spans="2:7" ht="45.6">
      <c r="C2124" s="441" t="s">
        <v>1510</v>
      </c>
      <c r="D2124" s="110"/>
      <c r="E2124" s="111"/>
      <c r="F2124" s="112"/>
      <c r="G2124" s="114"/>
    </row>
    <row r="2125" spans="2:7">
      <c r="C2125" s="441"/>
      <c r="D2125" s="110"/>
      <c r="E2125" s="111"/>
      <c r="F2125" s="112"/>
      <c r="G2125" s="114"/>
    </row>
    <row r="2126" spans="2:7">
      <c r="B2126" s="230">
        <v>1</v>
      </c>
      <c r="C2126" s="109" t="s">
        <v>848</v>
      </c>
      <c r="D2126" s="110" t="s">
        <v>22</v>
      </c>
      <c r="E2126" s="111">
        <v>1</v>
      </c>
      <c r="F2126" s="112">
        <v>85000</v>
      </c>
      <c r="G2126" s="113">
        <v>80000</v>
      </c>
    </row>
    <row r="2127" spans="2:7">
      <c r="C2127" s="109"/>
      <c r="D2127" s="110"/>
      <c r="E2127" s="111"/>
      <c r="F2127" s="112"/>
      <c r="G2127" s="113"/>
    </row>
    <row r="2128" spans="2:7">
      <c r="B2128" s="230">
        <f>B2126+1</f>
        <v>2</v>
      </c>
      <c r="C2128" s="109" t="s">
        <v>849</v>
      </c>
      <c r="D2128" s="110" t="s">
        <v>22</v>
      </c>
      <c r="E2128" s="111">
        <v>1</v>
      </c>
      <c r="F2128" s="112">
        <v>50000</v>
      </c>
      <c r="G2128" s="113">
        <f>+E2128*F2128</f>
        <v>50000</v>
      </c>
    </row>
    <row r="2129" spans="2:7">
      <c r="C2129" s="109"/>
      <c r="D2129" s="110"/>
      <c r="E2129" s="111"/>
      <c r="F2129" s="112"/>
      <c r="G2129" s="113"/>
    </row>
    <row r="2130" spans="2:7">
      <c r="B2130" s="230">
        <f t="shared" ref="B2130" si="53">B2128+1</f>
        <v>3</v>
      </c>
      <c r="C2130" s="109" t="s">
        <v>850</v>
      </c>
      <c r="D2130" s="110" t="s">
        <v>22</v>
      </c>
      <c r="E2130" s="111">
        <v>1</v>
      </c>
      <c r="F2130" s="112">
        <v>50000</v>
      </c>
      <c r="G2130" s="113">
        <f t="shared" ref="G2130" si="54">+E2130*F2130</f>
        <v>50000</v>
      </c>
    </row>
    <row r="2131" spans="2:7">
      <c r="C2131" s="109"/>
      <c r="D2131" s="110"/>
      <c r="E2131" s="111"/>
      <c r="F2131" s="112"/>
      <c r="G2131" s="113"/>
    </row>
    <row r="2132" spans="2:7">
      <c r="C2132" s="104" t="s">
        <v>860</v>
      </c>
      <c r="D2132" s="110"/>
      <c r="E2132" s="111"/>
      <c r="F2132" s="112"/>
      <c r="G2132" s="113"/>
    </row>
    <row r="2133" spans="2:7">
      <c r="C2133" s="223"/>
      <c r="D2133" s="279"/>
      <c r="E2133" s="279"/>
      <c r="F2133" s="34"/>
      <c r="G2133" s="280"/>
    </row>
    <row r="2134" spans="2:7" ht="46.8">
      <c r="C2134" s="109" t="s">
        <v>852</v>
      </c>
      <c r="D2134" s="110"/>
      <c r="E2134" s="111"/>
      <c r="F2134" s="112"/>
      <c r="G2134" s="113"/>
    </row>
    <row r="2135" spans="2:7">
      <c r="C2135" s="109"/>
      <c r="D2135" s="110"/>
      <c r="E2135" s="111"/>
      <c r="F2135" s="112"/>
      <c r="G2135" s="113"/>
    </row>
    <row r="2136" spans="2:7">
      <c r="C2136" s="103" t="s">
        <v>853</v>
      </c>
      <c r="D2136" s="62"/>
      <c r="E2136" s="62"/>
      <c r="F2136" s="62"/>
      <c r="G2136" s="248"/>
    </row>
    <row r="2137" spans="2:7">
      <c r="C2137" s="103"/>
      <c r="D2137" s="62"/>
      <c r="E2137" s="62"/>
      <c r="F2137" s="62"/>
      <c r="G2137" s="248"/>
    </row>
    <row r="2138" spans="2:7">
      <c r="B2138" s="230">
        <v>4</v>
      </c>
      <c r="C2138" s="103" t="s">
        <v>854</v>
      </c>
      <c r="D2138" s="62" t="s">
        <v>855</v>
      </c>
      <c r="E2138" s="297">
        <v>250</v>
      </c>
      <c r="F2138" s="299">
        <v>1430</v>
      </c>
      <c r="G2138" s="300">
        <f>F2138*E2138</f>
        <v>357500</v>
      </c>
    </row>
    <row r="2139" spans="2:7">
      <c r="C2139" s="103"/>
      <c r="D2139" s="62"/>
      <c r="E2139" s="297"/>
      <c r="F2139" s="299"/>
      <c r="G2139" s="300"/>
    </row>
    <row r="2140" spans="2:7">
      <c r="B2140" s="230">
        <f>B2138+1</f>
        <v>5</v>
      </c>
      <c r="C2140" s="103" t="s">
        <v>856</v>
      </c>
      <c r="D2140" s="62" t="s">
        <v>855</v>
      </c>
      <c r="E2140" s="297">
        <v>250</v>
      </c>
      <c r="F2140" s="299">
        <f>F2138*0.25</f>
        <v>357.5</v>
      </c>
      <c r="G2140" s="300">
        <f>F2140*E2140</f>
        <v>89375</v>
      </c>
    </row>
    <row r="2141" spans="2:7">
      <c r="C2141" s="103"/>
      <c r="D2141" s="62"/>
      <c r="E2141" s="297"/>
      <c r="F2141" s="299"/>
      <c r="G2141" s="300"/>
    </row>
    <row r="2142" spans="2:7">
      <c r="B2142" s="230">
        <f t="shared" ref="B2142" si="55">B2140+1</f>
        <v>6</v>
      </c>
      <c r="C2142" s="103" t="s">
        <v>857</v>
      </c>
      <c r="D2142" s="62" t="s">
        <v>22</v>
      </c>
      <c r="E2142" s="297">
        <v>12</v>
      </c>
      <c r="F2142" s="299">
        <v>92.5</v>
      </c>
      <c r="G2142" s="300">
        <f t="shared" ref="G2142" si="56">F2142*E2142</f>
        <v>1110</v>
      </c>
    </row>
    <row r="2143" spans="2:7">
      <c r="C2143" s="109"/>
      <c r="D2143" s="110"/>
      <c r="E2143" s="111"/>
      <c r="F2143" s="112"/>
      <c r="G2143" s="113"/>
    </row>
    <row r="2144" spans="2:7">
      <c r="C2144" s="109" t="s">
        <v>858</v>
      </c>
      <c r="D2144" s="110"/>
      <c r="E2144" s="111"/>
      <c r="F2144" s="112"/>
      <c r="G2144" s="113"/>
    </row>
    <row r="2145" spans="2:7">
      <c r="C2145" s="109"/>
      <c r="D2145" s="110"/>
      <c r="E2145" s="111"/>
      <c r="F2145" s="112"/>
      <c r="G2145" s="113"/>
    </row>
    <row r="2146" spans="2:7">
      <c r="B2146" s="230">
        <f>B2142+1</f>
        <v>7</v>
      </c>
      <c r="C2146" s="109" t="s">
        <v>854</v>
      </c>
      <c r="D2146" s="110" t="s">
        <v>855</v>
      </c>
      <c r="E2146" s="111">
        <v>30</v>
      </c>
      <c r="F2146" s="112">
        <v>1250</v>
      </c>
      <c r="G2146" s="113">
        <f>F2146*E2146</f>
        <v>37500</v>
      </c>
    </row>
    <row r="2147" spans="2:7">
      <c r="C2147" s="109"/>
      <c r="D2147" s="110"/>
      <c r="E2147" s="111"/>
      <c r="F2147" s="112"/>
      <c r="G2147" s="113"/>
    </row>
    <row r="2148" spans="2:7">
      <c r="B2148" s="230">
        <f>B2146+1</f>
        <v>8</v>
      </c>
      <c r="C2148" s="109" t="s">
        <v>856</v>
      </c>
      <c r="D2148" s="110" t="s">
        <v>855</v>
      </c>
      <c r="E2148" s="111">
        <v>30</v>
      </c>
      <c r="F2148" s="112">
        <f>F2146*0.25</f>
        <v>312.5</v>
      </c>
      <c r="G2148" s="113">
        <f>F2148*E2148</f>
        <v>9375</v>
      </c>
    </row>
    <row r="2149" spans="2:7">
      <c r="C2149" s="109"/>
      <c r="D2149" s="110"/>
      <c r="E2149" s="111"/>
      <c r="F2149" s="112"/>
      <c r="G2149" s="113"/>
    </row>
    <row r="2150" spans="2:7">
      <c r="B2150" s="230">
        <f t="shared" ref="B2150" si="57">B2148+1</f>
        <v>9</v>
      </c>
      <c r="C2150" s="109" t="s">
        <v>857</v>
      </c>
      <c r="D2150" s="110" t="s">
        <v>22</v>
      </c>
      <c r="E2150" s="111">
        <v>8</v>
      </c>
      <c r="F2150" s="112">
        <v>92.5</v>
      </c>
      <c r="G2150" s="113">
        <f t="shared" ref="G2150" si="58">F2150*E2150</f>
        <v>740</v>
      </c>
    </row>
    <row r="2151" spans="2:7">
      <c r="C2151" s="109"/>
      <c r="D2151" s="110"/>
      <c r="E2151" s="111"/>
      <c r="F2151" s="112"/>
      <c r="G2151" s="113"/>
    </row>
    <row r="2152" spans="2:7">
      <c r="C2152" s="109" t="s">
        <v>859</v>
      </c>
      <c r="D2152" s="110"/>
      <c r="E2152" s="111"/>
      <c r="F2152" s="112"/>
      <c r="G2152" s="113"/>
    </row>
    <row r="2153" spans="2:7">
      <c r="C2153" s="109"/>
      <c r="D2153" s="110"/>
      <c r="E2153" s="111"/>
      <c r="F2153" s="112"/>
      <c r="G2153" s="113"/>
    </row>
    <row r="2154" spans="2:7">
      <c r="B2154" s="230">
        <f>B2150+1</f>
        <v>10</v>
      </c>
      <c r="C2154" s="109" t="s">
        <v>854</v>
      </c>
      <c r="D2154" s="110" t="s">
        <v>855</v>
      </c>
      <c r="E2154" s="111">
        <v>40</v>
      </c>
      <c r="F2154" s="112">
        <v>1250</v>
      </c>
      <c r="G2154" s="113">
        <f>F2154*E2154</f>
        <v>50000</v>
      </c>
    </row>
    <row r="2155" spans="2:7">
      <c r="C2155" s="109"/>
      <c r="D2155" s="110"/>
      <c r="E2155" s="111"/>
      <c r="F2155" s="112"/>
      <c r="G2155" s="113"/>
    </row>
    <row r="2156" spans="2:7">
      <c r="B2156" s="230">
        <f>B2154+1</f>
        <v>11</v>
      </c>
      <c r="C2156" s="109" t="s">
        <v>856</v>
      </c>
      <c r="D2156" s="110" t="s">
        <v>855</v>
      </c>
      <c r="E2156" s="111">
        <v>40</v>
      </c>
      <c r="F2156" s="112">
        <f>F2154*0.25</f>
        <v>312.5</v>
      </c>
      <c r="G2156" s="113">
        <f>F2156*E2156</f>
        <v>12500</v>
      </c>
    </row>
    <row r="2157" spans="2:7">
      <c r="C2157" s="109"/>
      <c r="D2157" s="110"/>
      <c r="E2157" s="111"/>
      <c r="F2157" s="112"/>
      <c r="G2157" s="113"/>
    </row>
    <row r="2158" spans="2:7">
      <c r="B2158" s="230">
        <f>B2156+1</f>
        <v>12</v>
      </c>
      <c r="C2158" s="109" t="s">
        <v>857</v>
      </c>
      <c r="D2158" s="110" t="s">
        <v>22</v>
      </c>
      <c r="E2158" s="111">
        <v>8</v>
      </c>
      <c r="F2158" s="112">
        <v>92.5</v>
      </c>
      <c r="G2158" s="113">
        <f t="shared" ref="G2158" si="59">F2158*E2158</f>
        <v>740</v>
      </c>
    </row>
    <row r="2159" spans="2:7">
      <c r="C2159" s="223"/>
      <c r="D2159" s="279"/>
      <c r="E2159" s="279"/>
      <c r="F2159" s="34"/>
      <c r="G2159" s="280"/>
    </row>
    <row r="2160" spans="2:7">
      <c r="C2160" s="224" t="s">
        <v>861</v>
      </c>
      <c r="D2160" s="279"/>
      <c r="E2160" s="279"/>
      <c r="F2160" s="34"/>
      <c r="G2160" s="280"/>
    </row>
    <row r="2161" spans="2:7">
      <c r="C2161" s="223"/>
      <c r="D2161" s="279"/>
      <c r="E2161" s="279"/>
      <c r="F2161" s="34"/>
      <c r="G2161" s="280"/>
    </row>
    <row r="2162" spans="2:7">
      <c r="C2162" s="115" t="s">
        <v>862</v>
      </c>
      <c r="D2162" s="116"/>
      <c r="E2162" s="117"/>
      <c r="F2162" s="118"/>
      <c r="G2162" s="119"/>
    </row>
    <row r="2163" spans="2:7">
      <c r="C2163" s="115"/>
      <c r="D2163" s="116"/>
      <c r="E2163" s="117"/>
      <c r="F2163" s="118"/>
      <c r="G2163" s="119"/>
    </row>
    <row r="2164" spans="2:7">
      <c r="C2164" s="120" t="s">
        <v>863</v>
      </c>
      <c r="D2164" s="121"/>
      <c r="E2164" s="122"/>
      <c r="F2164" s="123"/>
      <c r="G2164" s="124"/>
    </row>
    <row r="2165" spans="2:7">
      <c r="C2165" s="120"/>
      <c r="D2165" s="121"/>
      <c r="E2165" s="122"/>
      <c r="F2165" s="123"/>
      <c r="G2165" s="124"/>
    </row>
    <row r="2166" spans="2:7" ht="46.8">
      <c r="C2166" s="125" t="s">
        <v>864</v>
      </c>
      <c r="D2166" s="121"/>
      <c r="E2166" s="122"/>
      <c r="F2166" s="123"/>
      <c r="G2166" s="124"/>
    </row>
    <row r="2167" spans="2:7">
      <c r="C2167" s="125"/>
      <c r="D2167" s="121"/>
      <c r="E2167" s="122"/>
      <c r="F2167" s="123"/>
      <c r="G2167" s="124"/>
    </row>
    <row r="2168" spans="2:7">
      <c r="B2168" s="230">
        <f>B2158+1</f>
        <v>13</v>
      </c>
      <c r="C2168" s="126" t="s">
        <v>854</v>
      </c>
      <c r="D2168" s="121" t="s">
        <v>855</v>
      </c>
      <c r="E2168" s="122">
        <v>300</v>
      </c>
      <c r="F2168" s="123">
        <v>850</v>
      </c>
      <c r="G2168" s="127">
        <f>+E2168*F2168</f>
        <v>255000</v>
      </c>
    </row>
    <row r="2169" spans="2:7">
      <c r="C2169" s="126"/>
      <c r="D2169" s="121"/>
      <c r="E2169" s="122"/>
      <c r="F2169" s="123"/>
      <c r="G2169" s="127"/>
    </row>
    <row r="2170" spans="2:7">
      <c r="B2170" s="230">
        <f>B2168+1</f>
        <v>14</v>
      </c>
      <c r="C2170" s="126" t="s">
        <v>856</v>
      </c>
      <c r="D2170" s="121" t="s">
        <v>855</v>
      </c>
      <c r="E2170" s="122">
        <v>300</v>
      </c>
      <c r="F2170" s="123">
        <f>F2168*0.25</f>
        <v>212.5</v>
      </c>
      <c r="G2170" s="127">
        <f>+E2170*F2170</f>
        <v>63750</v>
      </c>
    </row>
    <row r="2171" spans="2:7">
      <c r="C2171" s="128"/>
      <c r="D2171" s="129"/>
      <c r="E2171" s="130"/>
      <c r="F2171" s="131"/>
      <c r="G2171" s="132"/>
    </row>
    <row r="2172" spans="2:7" ht="70.2">
      <c r="C2172" s="128" t="s">
        <v>865</v>
      </c>
      <c r="D2172" s="129"/>
      <c r="E2172" s="130"/>
      <c r="F2172" s="133"/>
      <c r="G2172" s="132"/>
    </row>
    <row r="2173" spans="2:7">
      <c r="C2173" s="128"/>
      <c r="D2173" s="129"/>
      <c r="E2173" s="130"/>
      <c r="F2173" s="133"/>
      <c r="G2173" s="132"/>
    </row>
    <row r="2174" spans="2:7">
      <c r="C2174" s="134" t="s">
        <v>866</v>
      </c>
      <c r="D2174" s="129"/>
      <c r="E2174" s="130"/>
      <c r="F2174" s="135"/>
      <c r="G2174" s="132"/>
    </row>
    <row r="2175" spans="2:7">
      <c r="C2175" s="134"/>
      <c r="D2175" s="129"/>
      <c r="E2175" s="130"/>
      <c r="F2175" s="135"/>
      <c r="G2175" s="132"/>
    </row>
    <row r="2176" spans="2:7">
      <c r="B2176" s="230">
        <f>B2170+1</f>
        <v>15</v>
      </c>
      <c r="C2176" s="136" t="s">
        <v>854</v>
      </c>
      <c r="D2176" s="129" t="s">
        <v>855</v>
      </c>
      <c r="E2176" s="130">
        <v>1000</v>
      </c>
      <c r="F2176" s="135">
        <f>1.4*15</f>
        <v>21</v>
      </c>
      <c r="G2176" s="137">
        <f>+E2176*F2176</f>
        <v>21000</v>
      </c>
    </row>
    <row r="2177" spans="2:7">
      <c r="C2177" s="136"/>
      <c r="D2177" s="129"/>
      <c r="E2177" s="130"/>
      <c r="F2177" s="135"/>
      <c r="G2177" s="137"/>
    </row>
    <row r="2178" spans="2:7">
      <c r="B2178" s="230">
        <f>B2176+1</f>
        <v>16</v>
      </c>
      <c r="C2178" s="136" t="s">
        <v>856</v>
      </c>
      <c r="D2178" s="129" t="s">
        <v>855</v>
      </c>
      <c r="E2178" s="130">
        <v>1000</v>
      </c>
      <c r="F2178" s="135">
        <f>F2176*0.25</f>
        <v>5.25</v>
      </c>
      <c r="G2178" s="137">
        <f>+E2178*F2178</f>
        <v>5250</v>
      </c>
    </row>
    <row r="2179" spans="2:7">
      <c r="C2179" s="134"/>
      <c r="D2179" s="129"/>
      <c r="E2179" s="130"/>
      <c r="F2179" s="135"/>
      <c r="G2179" s="132"/>
    </row>
    <row r="2180" spans="2:7" ht="46.8">
      <c r="C2180" s="138" t="s">
        <v>867</v>
      </c>
      <c r="D2180" s="129"/>
      <c r="E2180" s="130"/>
      <c r="F2180" s="135"/>
      <c r="G2180" s="132"/>
    </row>
    <row r="2181" spans="2:7">
      <c r="C2181" s="138"/>
      <c r="D2181" s="129"/>
      <c r="E2181" s="130"/>
      <c r="F2181" s="135"/>
      <c r="G2181" s="132"/>
    </row>
    <row r="2182" spans="2:7">
      <c r="C2182" s="136" t="s">
        <v>868</v>
      </c>
      <c r="D2182" s="129"/>
      <c r="E2182" s="130"/>
      <c r="F2182" s="135"/>
      <c r="G2182" s="132"/>
    </row>
    <row r="2183" spans="2:7">
      <c r="C2183" s="136"/>
      <c r="D2183" s="129"/>
      <c r="E2183" s="130"/>
      <c r="F2183" s="135"/>
      <c r="G2183" s="132"/>
    </row>
    <row r="2184" spans="2:7">
      <c r="B2184" s="230">
        <f>B2178+1</f>
        <v>17</v>
      </c>
      <c r="C2184" s="136" t="s">
        <v>854</v>
      </c>
      <c r="D2184" s="129" t="s">
        <v>22</v>
      </c>
      <c r="E2184" s="130">
        <v>287</v>
      </c>
      <c r="F2184" s="135">
        <f>1.4*15</f>
        <v>21</v>
      </c>
      <c r="G2184" s="137">
        <f>F2184*E2184</f>
        <v>6027</v>
      </c>
    </row>
    <row r="2185" spans="2:7">
      <c r="C2185" s="136"/>
      <c r="D2185" s="129"/>
      <c r="E2185" s="130"/>
      <c r="F2185" s="135"/>
      <c r="G2185" s="137"/>
    </row>
    <row r="2186" spans="2:7">
      <c r="B2186" s="230">
        <f>B2184+1</f>
        <v>18</v>
      </c>
      <c r="C2186" s="136" t="s">
        <v>856</v>
      </c>
      <c r="D2186" s="129" t="s">
        <v>22</v>
      </c>
      <c r="E2186" s="130">
        <v>287</v>
      </c>
      <c r="F2186" s="135">
        <f>F2184*0.25</f>
        <v>5.25</v>
      </c>
      <c r="G2186" s="137">
        <f>F2186*E2186</f>
        <v>1506.75</v>
      </c>
    </row>
    <row r="2187" spans="2:7">
      <c r="C2187" s="136"/>
      <c r="D2187" s="129"/>
      <c r="E2187" s="130"/>
      <c r="F2187" s="135"/>
      <c r="G2187" s="137"/>
    </row>
    <row r="2188" spans="2:7" ht="70.2">
      <c r="C2188" s="139" t="s">
        <v>869</v>
      </c>
      <c r="D2188" s="140"/>
      <c r="E2188" s="141"/>
      <c r="F2188" s="142"/>
      <c r="G2188" s="143"/>
    </row>
    <row r="2189" spans="2:7">
      <c r="C2189" s="139"/>
      <c r="D2189" s="140"/>
      <c r="E2189" s="141"/>
      <c r="F2189" s="142"/>
      <c r="G2189" s="143"/>
    </row>
    <row r="2190" spans="2:7">
      <c r="C2190" s="139" t="s">
        <v>870</v>
      </c>
      <c r="D2190" s="140"/>
      <c r="E2190" s="141"/>
      <c r="F2190" s="142"/>
      <c r="G2190" s="143"/>
    </row>
    <row r="2191" spans="2:7">
      <c r="C2191" s="139"/>
      <c r="D2191" s="140"/>
      <c r="E2191" s="141"/>
      <c r="F2191" s="142"/>
      <c r="G2191" s="143"/>
    </row>
    <row r="2192" spans="2:7">
      <c r="B2192" s="230">
        <f>B2186+1</f>
        <v>19</v>
      </c>
      <c r="C2192" s="139" t="s">
        <v>854</v>
      </c>
      <c r="D2192" s="140" t="s">
        <v>22</v>
      </c>
      <c r="E2192" s="141">
        <v>70</v>
      </c>
      <c r="F2192" s="142">
        <v>15</v>
      </c>
      <c r="G2192" s="143">
        <f>+E2192*F2192</f>
        <v>1050</v>
      </c>
    </row>
    <row r="2193" spans="2:7">
      <c r="C2193" s="139"/>
      <c r="D2193" s="140"/>
      <c r="E2193" s="141"/>
      <c r="F2193" s="142"/>
      <c r="G2193" s="143"/>
    </row>
    <row r="2194" spans="2:7">
      <c r="B2194" s="230">
        <f>B2192+1</f>
        <v>20</v>
      </c>
      <c r="C2194" s="139" t="s">
        <v>856</v>
      </c>
      <c r="D2194" s="140" t="s">
        <v>22</v>
      </c>
      <c r="E2194" s="141">
        <v>70</v>
      </c>
      <c r="F2194" s="142">
        <v>5</v>
      </c>
      <c r="G2194" s="145">
        <f>+E2194*F2194</f>
        <v>350</v>
      </c>
    </row>
    <row r="2195" spans="2:7">
      <c r="C2195" s="144"/>
      <c r="D2195" s="140"/>
      <c r="E2195" s="141"/>
      <c r="F2195" s="142"/>
      <c r="G2195" s="145"/>
    </row>
    <row r="2196" spans="2:7">
      <c r="C2196" s="146" t="s">
        <v>871</v>
      </c>
      <c r="D2196" s="129"/>
      <c r="E2196" s="130"/>
      <c r="F2196" s="135"/>
      <c r="G2196" s="132"/>
    </row>
    <row r="2197" spans="2:7">
      <c r="C2197" s="134"/>
      <c r="D2197" s="129"/>
      <c r="E2197" s="130"/>
      <c r="F2197" s="135"/>
      <c r="G2197" s="132"/>
    </row>
    <row r="2198" spans="2:7">
      <c r="C2198" s="138" t="s">
        <v>872</v>
      </c>
      <c r="D2198" s="129"/>
      <c r="E2198" s="130"/>
      <c r="F2198" s="135"/>
      <c r="G2198" s="132"/>
    </row>
    <row r="2199" spans="2:7">
      <c r="C2199" s="138"/>
      <c r="D2199" s="129"/>
      <c r="E2199" s="130"/>
      <c r="F2199" s="135"/>
      <c r="G2199" s="132"/>
    </row>
    <row r="2200" spans="2:7">
      <c r="C2200" s="134" t="s">
        <v>873</v>
      </c>
      <c r="D2200" s="129"/>
      <c r="E2200" s="130"/>
      <c r="F2200" s="135"/>
      <c r="G2200" s="137"/>
    </row>
    <row r="2201" spans="2:7">
      <c r="C2201" s="134"/>
      <c r="D2201" s="129"/>
      <c r="E2201" s="130"/>
      <c r="F2201" s="135"/>
      <c r="G2201" s="137"/>
    </row>
    <row r="2202" spans="2:7">
      <c r="B2202" s="230">
        <f>B2194+1</f>
        <v>21</v>
      </c>
      <c r="C2202" s="136" t="s">
        <v>854</v>
      </c>
      <c r="D2202" s="129" t="s">
        <v>855</v>
      </c>
      <c r="E2202" s="130">
        <v>2100</v>
      </c>
      <c r="F2202" s="135">
        <v>9.5</v>
      </c>
      <c r="G2202" s="137">
        <f>+E2202*F2202</f>
        <v>19950</v>
      </c>
    </row>
    <row r="2203" spans="2:7">
      <c r="C2203" s="136"/>
      <c r="D2203" s="129"/>
      <c r="E2203" s="130"/>
      <c r="F2203" s="135"/>
      <c r="G2203" s="137"/>
    </row>
    <row r="2204" spans="2:7">
      <c r="B2204" s="230">
        <f>B2202+1</f>
        <v>22</v>
      </c>
      <c r="C2204" s="136" t="s">
        <v>856</v>
      </c>
      <c r="D2204" s="129" t="s">
        <v>855</v>
      </c>
      <c r="E2204" s="130">
        <v>2100</v>
      </c>
      <c r="F2204" s="135">
        <f>F2202*0.25</f>
        <v>2.375</v>
      </c>
      <c r="G2204" s="137">
        <f>+E2204*F2204</f>
        <v>4987.5</v>
      </c>
    </row>
    <row r="2205" spans="2:7">
      <c r="C2205" s="136"/>
      <c r="D2205" s="129"/>
      <c r="E2205" s="130"/>
      <c r="F2205" s="135"/>
      <c r="G2205" s="137"/>
    </row>
    <row r="2206" spans="2:7">
      <c r="C2206" s="134" t="s">
        <v>874</v>
      </c>
      <c r="D2206" s="129"/>
      <c r="E2206" s="130"/>
      <c r="F2206" s="135"/>
      <c r="G2206" s="132"/>
    </row>
    <row r="2207" spans="2:7">
      <c r="C2207" s="134"/>
      <c r="D2207" s="129"/>
      <c r="E2207" s="130"/>
      <c r="F2207" s="135"/>
      <c r="G2207" s="132"/>
    </row>
    <row r="2208" spans="2:7">
      <c r="B2208" s="230">
        <f>B2204+1</f>
        <v>23</v>
      </c>
      <c r="C2208" s="136" t="s">
        <v>854</v>
      </c>
      <c r="D2208" s="129" t="s">
        <v>855</v>
      </c>
      <c r="E2208" s="130">
        <v>600</v>
      </c>
      <c r="F2208" s="135">
        <f>1.4*6</f>
        <v>8.3999999999999986</v>
      </c>
      <c r="G2208" s="137">
        <f>+E2208*F2208</f>
        <v>5039.9999999999991</v>
      </c>
    </row>
    <row r="2209" spans="2:7">
      <c r="C2209" s="136"/>
      <c r="D2209" s="129"/>
      <c r="E2209" s="130"/>
      <c r="F2209" s="135"/>
      <c r="G2209" s="137"/>
    </row>
    <row r="2210" spans="2:7">
      <c r="B2210" s="230">
        <f>B2208+1</f>
        <v>24</v>
      </c>
      <c r="C2210" s="136" t="s">
        <v>856</v>
      </c>
      <c r="D2210" s="129" t="s">
        <v>855</v>
      </c>
      <c r="E2210" s="130">
        <v>600</v>
      </c>
      <c r="F2210" s="135">
        <f>F2208*0.25</f>
        <v>2.0999999999999996</v>
      </c>
      <c r="G2210" s="137">
        <f>+E2210*F2210</f>
        <v>1259.9999999999998</v>
      </c>
    </row>
    <row r="2211" spans="2:7">
      <c r="C2211" s="147"/>
      <c r="D2211" s="301"/>
      <c r="E2211" s="302"/>
      <c r="F2211" s="135"/>
      <c r="G2211" s="148"/>
    </row>
    <row r="2212" spans="2:7">
      <c r="C2212" s="147" t="s">
        <v>875</v>
      </c>
      <c r="D2212" s="301"/>
      <c r="E2212" s="302"/>
      <c r="F2212" s="135"/>
      <c r="G2212" s="148"/>
    </row>
    <row r="2213" spans="2:7">
      <c r="C2213" s="147"/>
      <c r="D2213" s="301"/>
      <c r="E2213" s="302"/>
      <c r="F2213" s="135"/>
      <c r="G2213" s="148"/>
    </row>
    <row r="2214" spans="2:7">
      <c r="B2214" s="230">
        <f>B2210+1</f>
        <v>25</v>
      </c>
      <c r="C2214" s="147" t="s">
        <v>854</v>
      </c>
      <c r="D2214" s="301" t="s">
        <v>855</v>
      </c>
      <c r="E2214" s="302">
        <v>1500</v>
      </c>
      <c r="F2214" s="135">
        <v>25.2</v>
      </c>
      <c r="G2214" s="148">
        <f>F2214*E2214</f>
        <v>37800</v>
      </c>
    </row>
    <row r="2215" spans="2:7">
      <c r="C2215" s="147"/>
      <c r="D2215" s="301"/>
      <c r="E2215" s="302"/>
      <c r="F2215" s="135"/>
      <c r="G2215" s="148"/>
    </row>
    <row r="2216" spans="2:7">
      <c r="B2216" s="230">
        <f>B2214+1</f>
        <v>26</v>
      </c>
      <c r="C2216" s="147" t="s">
        <v>856</v>
      </c>
      <c r="D2216" s="301" t="s">
        <v>855</v>
      </c>
      <c r="E2216" s="302">
        <v>1500</v>
      </c>
      <c r="F2216" s="135">
        <f>F2214*0.25</f>
        <v>6.3</v>
      </c>
      <c r="G2216" s="148">
        <f>F2216*E2216</f>
        <v>9450</v>
      </c>
    </row>
    <row r="2217" spans="2:7">
      <c r="C2217" s="147"/>
      <c r="D2217" s="301"/>
      <c r="E2217" s="302"/>
      <c r="F2217" s="135"/>
      <c r="G2217" s="148"/>
    </row>
    <row r="2218" spans="2:7">
      <c r="C2218" s="149" t="s">
        <v>876</v>
      </c>
      <c r="D2218" s="129"/>
      <c r="E2218" s="130"/>
      <c r="F2218" s="135"/>
      <c r="G2218" s="150"/>
    </row>
    <row r="2219" spans="2:7">
      <c r="C2219" s="138"/>
      <c r="D2219" s="129"/>
      <c r="E2219" s="130"/>
      <c r="F2219" s="135"/>
      <c r="G2219" s="137"/>
    </row>
    <row r="2220" spans="2:7" ht="46.8">
      <c r="C2220" s="151" t="s">
        <v>877</v>
      </c>
      <c r="D2220" s="303"/>
      <c r="E2220" s="152"/>
      <c r="F2220" s="153"/>
      <c r="G2220" s="154"/>
    </row>
    <row r="2221" spans="2:7">
      <c r="C2221" s="151"/>
      <c r="D2221" s="303"/>
      <c r="E2221" s="152"/>
      <c r="F2221" s="153"/>
      <c r="G2221" s="154"/>
    </row>
    <row r="2222" spans="2:7" ht="70.2">
      <c r="B2222" s="230">
        <f>B2216+1</f>
        <v>27</v>
      </c>
      <c r="C2222" s="95" t="s">
        <v>1298</v>
      </c>
      <c r="D2222" s="91" t="s">
        <v>22</v>
      </c>
      <c r="E2222" s="155">
        <v>150</v>
      </c>
      <c r="F2222" s="156">
        <v>2200</v>
      </c>
      <c r="G2222" s="157">
        <f>+F2222*E2222</f>
        <v>330000</v>
      </c>
    </row>
    <row r="2223" spans="2:7">
      <c r="C2223" s="95"/>
      <c r="D2223" s="91"/>
      <c r="E2223" s="155"/>
      <c r="F2223" s="156"/>
      <c r="G2223" s="157"/>
    </row>
    <row r="2224" spans="2:7" ht="46.8">
      <c r="B2224" s="230">
        <f>B2222+1</f>
        <v>28</v>
      </c>
      <c r="C2224" s="95" t="s">
        <v>1299</v>
      </c>
      <c r="D2224" s="91" t="s">
        <v>22</v>
      </c>
      <c r="E2224" s="155">
        <v>71</v>
      </c>
      <c r="F2224" s="156">
        <v>750</v>
      </c>
      <c r="G2224" s="157">
        <f t="shared" ref="G2224:G2226" si="60">+F2224*E2224</f>
        <v>53250</v>
      </c>
    </row>
    <row r="2225" spans="2:7">
      <c r="C2225" s="95"/>
      <c r="D2225" s="91"/>
      <c r="E2225" s="155"/>
      <c r="F2225" s="156"/>
      <c r="G2225" s="157"/>
    </row>
    <row r="2226" spans="2:7" ht="46.8">
      <c r="B2226" s="230">
        <f>B2224+1</f>
        <v>29</v>
      </c>
      <c r="C2226" s="95" t="s">
        <v>1300</v>
      </c>
      <c r="D2226" s="91" t="s">
        <v>22</v>
      </c>
      <c r="E2226" s="155">
        <v>126</v>
      </c>
      <c r="F2226" s="156">
        <v>1850</v>
      </c>
      <c r="G2226" s="157">
        <f t="shared" si="60"/>
        <v>233100</v>
      </c>
    </row>
    <row r="2227" spans="2:7">
      <c r="C2227" s="158"/>
      <c r="D2227" s="159"/>
      <c r="E2227" s="160"/>
      <c r="F2227" s="161"/>
      <c r="G2227" s="162"/>
    </row>
    <row r="2228" spans="2:7">
      <c r="C2228" s="138" t="s">
        <v>878</v>
      </c>
      <c r="D2228" s="129"/>
      <c r="E2228" s="130"/>
      <c r="F2228" s="135"/>
      <c r="G2228" s="150"/>
    </row>
    <row r="2229" spans="2:7">
      <c r="C2229" s="138"/>
      <c r="D2229" s="129"/>
      <c r="E2229" s="130"/>
      <c r="F2229" s="135"/>
      <c r="G2229" s="150"/>
    </row>
    <row r="2230" spans="2:7" ht="57.75" customHeight="1">
      <c r="C2230" s="139" t="s">
        <v>1511</v>
      </c>
      <c r="D2230" s="140"/>
      <c r="E2230" s="141"/>
      <c r="F2230" s="142"/>
      <c r="G2230" s="143"/>
    </row>
    <row r="2231" spans="2:7">
      <c r="C2231" s="139"/>
      <c r="D2231" s="140"/>
      <c r="E2231" s="141"/>
      <c r="F2231" s="142"/>
      <c r="G2231" s="143"/>
    </row>
    <row r="2232" spans="2:7">
      <c r="B2232" s="230">
        <f>B2226+1</f>
        <v>30</v>
      </c>
      <c r="C2232" s="139" t="s">
        <v>854</v>
      </c>
      <c r="D2232" s="140" t="s">
        <v>22</v>
      </c>
      <c r="E2232" s="141">
        <v>70</v>
      </c>
      <c r="F2232" s="142">
        <v>15</v>
      </c>
      <c r="G2232" s="143">
        <f>+E2232*F2232</f>
        <v>1050</v>
      </c>
    </row>
    <row r="2233" spans="2:7">
      <c r="C2233" s="139"/>
      <c r="D2233" s="140"/>
      <c r="E2233" s="141"/>
      <c r="F2233" s="142"/>
      <c r="G2233" s="143"/>
    </row>
    <row r="2234" spans="2:7">
      <c r="B2234" s="230">
        <f>B2232+1</f>
        <v>31</v>
      </c>
      <c r="C2234" s="139" t="s">
        <v>856</v>
      </c>
      <c r="D2234" s="140" t="s">
        <v>22</v>
      </c>
      <c r="E2234" s="141">
        <v>70</v>
      </c>
      <c r="F2234" s="142">
        <v>5</v>
      </c>
      <c r="G2234" s="145">
        <f>+E2234*F2234</f>
        <v>350</v>
      </c>
    </row>
    <row r="2235" spans="2:7">
      <c r="C2235" s="138"/>
      <c r="D2235" s="129"/>
      <c r="E2235" s="130"/>
      <c r="F2235" s="135"/>
      <c r="G2235" s="150"/>
    </row>
    <row r="2236" spans="2:7">
      <c r="C2236" s="163" t="s">
        <v>879</v>
      </c>
      <c r="D2236" s="121"/>
      <c r="E2236" s="122"/>
      <c r="F2236" s="164"/>
      <c r="G2236" s="124"/>
    </row>
    <row r="2237" spans="2:7">
      <c r="C2237" s="126"/>
      <c r="D2237" s="121"/>
      <c r="E2237" s="122"/>
      <c r="F2237" s="164"/>
      <c r="G2237" s="124"/>
    </row>
    <row r="2238" spans="2:7">
      <c r="C2238" s="165" t="s">
        <v>880</v>
      </c>
      <c r="D2238" s="121"/>
      <c r="E2238" s="122"/>
      <c r="F2238" s="164"/>
      <c r="G2238" s="124"/>
    </row>
    <row r="2239" spans="2:7">
      <c r="C2239" s="165"/>
      <c r="D2239" s="121"/>
      <c r="E2239" s="122"/>
      <c r="F2239" s="164"/>
      <c r="G2239" s="124"/>
    </row>
    <row r="2240" spans="2:7">
      <c r="B2240" s="230">
        <f>B2234+1</f>
        <v>32</v>
      </c>
      <c r="C2240" s="126" t="s">
        <v>881</v>
      </c>
      <c r="D2240" s="121" t="s">
        <v>22</v>
      </c>
      <c r="E2240" s="122">
        <v>287</v>
      </c>
      <c r="F2240" s="164">
        <v>70</v>
      </c>
      <c r="G2240" s="127">
        <f>+E2240*F2240</f>
        <v>20090</v>
      </c>
    </row>
    <row r="2241" spans="2:7">
      <c r="C2241" s="126"/>
      <c r="D2241" s="121"/>
      <c r="E2241" s="122"/>
      <c r="F2241" s="164"/>
      <c r="G2241" s="127"/>
    </row>
    <row r="2242" spans="2:7">
      <c r="B2242" s="230">
        <f>B2240+1</f>
        <v>33</v>
      </c>
      <c r="C2242" s="126" t="s">
        <v>882</v>
      </c>
      <c r="D2242" s="121" t="s">
        <v>22</v>
      </c>
      <c r="E2242" s="122">
        <v>70</v>
      </c>
      <c r="F2242" s="164">
        <v>150</v>
      </c>
      <c r="G2242" s="127">
        <f>+E2242*F2242</f>
        <v>10500</v>
      </c>
    </row>
    <row r="2243" spans="2:7">
      <c r="C2243" s="126"/>
      <c r="D2243" s="121"/>
      <c r="E2243" s="122"/>
      <c r="F2243" s="164"/>
      <c r="G2243" s="127"/>
    </row>
    <row r="2244" spans="2:7">
      <c r="C2244" s="224" t="s">
        <v>883</v>
      </c>
      <c r="D2244" s="279"/>
      <c r="E2244" s="279"/>
      <c r="F2244" s="34"/>
      <c r="G2244" s="280"/>
    </row>
    <row r="2245" spans="2:7">
      <c r="C2245" s="223"/>
      <c r="D2245" s="279"/>
      <c r="E2245" s="279"/>
      <c r="F2245" s="34"/>
      <c r="G2245" s="280"/>
    </row>
    <row r="2246" spans="2:7">
      <c r="C2246" s="166" t="s">
        <v>862</v>
      </c>
      <c r="D2246" s="140"/>
      <c r="E2246" s="141"/>
      <c r="F2246" s="167"/>
      <c r="G2246" s="145"/>
    </row>
    <row r="2247" spans="2:7">
      <c r="C2247" s="166"/>
      <c r="D2247" s="140"/>
      <c r="E2247" s="141"/>
      <c r="F2247" s="167"/>
      <c r="G2247" s="145"/>
    </row>
    <row r="2248" spans="2:7" ht="70.2">
      <c r="C2248" s="144" t="s">
        <v>865</v>
      </c>
      <c r="D2248" s="140"/>
      <c r="E2248" s="141"/>
      <c r="F2248" s="167"/>
      <c r="G2248" s="145"/>
    </row>
    <row r="2249" spans="2:7">
      <c r="C2249" s="144"/>
      <c r="D2249" s="140"/>
      <c r="E2249" s="141"/>
      <c r="F2249" s="167"/>
      <c r="G2249" s="145"/>
    </row>
    <row r="2250" spans="2:7">
      <c r="C2250" s="168" t="s">
        <v>866</v>
      </c>
      <c r="D2250" s="140"/>
      <c r="E2250" s="141"/>
      <c r="F2250" s="167"/>
      <c r="G2250" s="145"/>
    </row>
    <row r="2251" spans="2:7">
      <c r="C2251" s="168"/>
      <c r="D2251" s="140"/>
      <c r="E2251" s="141"/>
      <c r="F2251" s="167"/>
      <c r="G2251" s="145"/>
    </row>
    <row r="2252" spans="2:7">
      <c r="B2252" s="230">
        <f>B2242+1</f>
        <v>34</v>
      </c>
      <c r="C2252" s="139" t="s">
        <v>854</v>
      </c>
      <c r="D2252" s="140" t="s">
        <v>855</v>
      </c>
      <c r="E2252" s="141">
        <v>900</v>
      </c>
      <c r="F2252" s="142">
        <v>7</v>
      </c>
      <c r="G2252" s="145">
        <f>+E2252*F2252</f>
        <v>6300</v>
      </c>
    </row>
    <row r="2253" spans="2:7">
      <c r="C2253" s="139"/>
      <c r="D2253" s="140"/>
      <c r="E2253" s="141"/>
      <c r="F2253" s="142"/>
      <c r="G2253" s="145"/>
    </row>
    <row r="2254" spans="2:7">
      <c r="B2254" s="230">
        <f>B2252+1</f>
        <v>35</v>
      </c>
      <c r="C2254" s="139" t="s">
        <v>856</v>
      </c>
      <c r="D2254" s="140" t="s">
        <v>855</v>
      </c>
      <c r="E2254" s="141">
        <v>900</v>
      </c>
      <c r="F2254" s="142">
        <v>3</v>
      </c>
      <c r="G2254" s="145">
        <f>+E2254*F2254</f>
        <v>2700</v>
      </c>
    </row>
    <row r="2255" spans="2:7">
      <c r="C2255" s="144"/>
      <c r="D2255" s="140"/>
      <c r="E2255" s="141"/>
      <c r="F2255" s="142"/>
      <c r="G2255" s="145"/>
    </row>
    <row r="2256" spans="2:7" ht="70.2">
      <c r="B2256" s="230">
        <f>B2254+1</f>
        <v>36</v>
      </c>
      <c r="C2256" s="168" t="s">
        <v>884</v>
      </c>
      <c r="D2256" s="140" t="s">
        <v>22</v>
      </c>
      <c r="E2256" s="141">
        <v>15</v>
      </c>
      <c r="F2256" s="169">
        <v>12</v>
      </c>
      <c r="G2256" s="143">
        <f>+E2256*F2256</f>
        <v>180</v>
      </c>
    </row>
    <row r="2257" spans="2:7">
      <c r="C2257" s="168"/>
      <c r="D2257" s="140"/>
      <c r="E2257" s="141"/>
      <c r="F2257" s="142"/>
      <c r="G2257" s="143"/>
    </row>
    <row r="2258" spans="2:7" ht="70.2">
      <c r="C2258" s="139" t="s">
        <v>869</v>
      </c>
      <c r="D2258" s="140"/>
      <c r="E2258" s="141"/>
      <c r="F2258" s="142"/>
      <c r="G2258" s="143"/>
    </row>
    <row r="2259" spans="2:7">
      <c r="C2259" s="139" t="s">
        <v>885</v>
      </c>
      <c r="D2259" s="140"/>
      <c r="E2259" s="141"/>
      <c r="F2259" s="142"/>
      <c r="G2259" s="143"/>
    </row>
    <row r="2260" spans="2:7">
      <c r="C2260" s="139"/>
      <c r="D2260" s="140"/>
      <c r="E2260" s="141"/>
      <c r="F2260" s="142"/>
      <c r="G2260" s="143"/>
    </row>
    <row r="2261" spans="2:7">
      <c r="B2261" s="230">
        <f>B2256+1</f>
        <v>37</v>
      </c>
      <c r="C2261" s="139" t="s">
        <v>854</v>
      </c>
      <c r="D2261" s="140" t="s">
        <v>22</v>
      </c>
      <c r="E2261" s="141">
        <v>25</v>
      </c>
      <c r="F2261" s="142">
        <v>15</v>
      </c>
      <c r="G2261" s="143">
        <f>+E2261*F2261</f>
        <v>375</v>
      </c>
    </row>
    <row r="2262" spans="2:7">
      <c r="C2262" s="139"/>
      <c r="D2262" s="140"/>
      <c r="E2262" s="141"/>
      <c r="F2262" s="142"/>
      <c r="G2262" s="143"/>
    </row>
    <row r="2263" spans="2:7">
      <c r="B2263" s="230">
        <f>B2261+1</f>
        <v>38</v>
      </c>
      <c r="C2263" s="139" t="s">
        <v>856</v>
      </c>
      <c r="D2263" s="140" t="s">
        <v>22</v>
      </c>
      <c r="E2263" s="141">
        <v>25</v>
      </c>
      <c r="F2263" s="142">
        <v>5</v>
      </c>
      <c r="G2263" s="145">
        <f>+E2263*F2263</f>
        <v>125</v>
      </c>
    </row>
    <row r="2264" spans="2:7">
      <c r="C2264" s="168"/>
      <c r="D2264" s="140"/>
      <c r="E2264" s="141"/>
      <c r="F2264" s="142"/>
      <c r="G2264" s="145"/>
    </row>
    <row r="2265" spans="2:7" ht="70.2">
      <c r="B2265" s="230">
        <f>B2263+1</f>
        <v>39</v>
      </c>
      <c r="C2265" s="139" t="s">
        <v>1512</v>
      </c>
      <c r="D2265" s="140" t="s">
        <v>855</v>
      </c>
      <c r="E2265" s="141">
        <v>210</v>
      </c>
      <c r="F2265" s="229">
        <v>962</v>
      </c>
      <c r="G2265" s="145">
        <f>+E2265*F2265</f>
        <v>202020</v>
      </c>
    </row>
    <row r="2266" spans="2:7">
      <c r="C2266" s="139"/>
      <c r="F2266" s="230"/>
      <c r="G2266" s="230"/>
    </row>
    <row r="2267" spans="2:7" ht="46.8">
      <c r="C2267" s="168" t="s">
        <v>1596</v>
      </c>
      <c r="D2267" s="140"/>
      <c r="E2267" s="141"/>
      <c r="F2267" s="142"/>
      <c r="G2267" s="143"/>
    </row>
    <row r="2268" spans="2:7">
      <c r="C2268" s="168" t="s">
        <v>1595</v>
      </c>
      <c r="D2268" s="140"/>
      <c r="E2268" s="141"/>
      <c r="F2268" s="142"/>
      <c r="G2268" s="143"/>
    </row>
    <row r="2269" spans="2:7">
      <c r="C2269" s="168"/>
      <c r="D2269" s="140"/>
      <c r="E2269" s="141"/>
      <c r="F2269" s="142"/>
      <c r="G2269" s="143"/>
    </row>
    <row r="2270" spans="2:7">
      <c r="B2270" s="230">
        <f>B2265+1</f>
        <v>40</v>
      </c>
      <c r="C2270" s="168" t="s">
        <v>886</v>
      </c>
      <c r="D2270" s="140" t="s">
        <v>22</v>
      </c>
      <c r="E2270" s="141">
        <v>12</v>
      </c>
      <c r="F2270" s="142">
        <v>125</v>
      </c>
      <c r="G2270" s="143">
        <f>F2270*E2270</f>
        <v>1500</v>
      </c>
    </row>
    <row r="2271" spans="2:7">
      <c r="C2271" s="168"/>
      <c r="D2271" s="140"/>
      <c r="E2271" s="141"/>
      <c r="F2271" s="142"/>
      <c r="G2271" s="143"/>
    </row>
    <row r="2272" spans="2:7">
      <c r="B2272" s="230">
        <f>B2270+1</f>
        <v>41</v>
      </c>
      <c r="C2272" s="442" t="s">
        <v>887</v>
      </c>
      <c r="D2272" s="443" t="s">
        <v>22</v>
      </c>
      <c r="E2272" s="444">
        <v>0</v>
      </c>
      <c r="F2272" s="445">
        <v>0</v>
      </c>
      <c r="G2272" s="446">
        <f>F2272*E2272</f>
        <v>0</v>
      </c>
    </row>
    <row r="2273" spans="2:7">
      <c r="C2273" s="442"/>
      <c r="D2273" s="443"/>
      <c r="E2273" s="444"/>
      <c r="F2273" s="445"/>
      <c r="G2273" s="446"/>
    </row>
    <row r="2274" spans="2:7">
      <c r="B2274" s="230">
        <f>B2272+1</f>
        <v>42</v>
      </c>
      <c r="C2274" s="447" t="s">
        <v>888</v>
      </c>
      <c r="D2274" s="443" t="s">
        <v>22</v>
      </c>
      <c r="E2274" s="444">
        <v>0</v>
      </c>
      <c r="F2274" s="448">
        <v>0</v>
      </c>
      <c r="G2274" s="446">
        <f>F2274*E2274</f>
        <v>0</v>
      </c>
    </row>
    <row r="2275" spans="2:7">
      <c r="C2275" s="139"/>
      <c r="D2275" s="140"/>
      <c r="E2275" s="141"/>
      <c r="F2275" s="170"/>
      <c r="G2275" s="143"/>
    </row>
    <row r="2276" spans="2:7">
      <c r="B2276" s="230">
        <f>B2274+1</f>
        <v>43</v>
      </c>
      <c r="C2276" s="103" t="s">
        <v>889</v>
      </c>
      <c r="D2276" s="140" t="s">
        <v>22</v>
      </c>
      <c r="E2276" s="141">
        <v>60</v>
      </c>
      <c r="F2276" s="169">
        <v>250</v>
      </c>
      <c r="G2276" s="145">
        <f>F2276*E2276</f>
        <v>15000</v>
      </c>
    </row>
    <row r="2277" spans="2:7">
      <c r="C2277" s="171"/>
      <c r="D2277" s="172"/>
      <c r="E2277" s="173"/>
      <c r="F2277" s="170"/>
      <c r="G2277" s="145"/>
    </row>
    <row r="2278" spans="2:7">
      <c r="C2278" s="171" t="s">
        <v>890</v>
      </c>
      <c r="D2278" s="172"/>
      <c r="E2278" s="173"/>
      <c r="F2278" s="170"/>
      <c r="G2278" s="145"/>
    </row>
    <row r="2279" spans="2:7">
      <c r="C2279" s="171"/>
      <c r="D2279" s="172"/>
      <c r="E2279" s="173"/>
      <c r="F2279" s="170"/>
      <c r="G2279" s="145"/>
    </row>
    <row r="2280" spans="2:7">
      <c r="B2280" s="230">
        <f>B2276+1</f>
        <v>44</v>
      </c>
      <c r="C2280" s="171" t="s">
        <v>886</v>
      </c>
      <c r="D2280" s="172" t="s">
        <v>22</v>
      </c>
      <c r="E2280" s="173">
        <v>32</v>
      </c>
      <c r="F2280" s="174">
        <v>320</v>
      </c>
      <c r="G2280" s="175">
        <f>F2280*E2280</f>
        <v>10240</v>
      </c>
    </row>
    <row r="2281" spans="2:7">
      <c r="C2281" s="171"/>
      <c r="D2281" s="172"/>
      <c r="E2281" s="173"/>
      <c r="F2281" s="174"/>
      <c r="G2281" s="175"/>
    </row>
    <row r="2282" spans="2:7">
      <c r="B2282" s="230">
        <f>B2280+1</f>
        <v>45</v>
      </c>
      <c r="C2282" s="168" t="s">
        <v>887</v>
      </c>
      <c r="D2282" s="140" t="s">
        <v>22</v>
      </c>
      <c r="E2282" s="141">
        <v>10</v>
      </c>
      <c r="F2282" s="142">
        <v>250</v>
      </c>
      <c r="G2282" s="143">
        <f>F2282*E2282</f>
        <v>2500</v>
      </c>
    </row>
    <row r="2283" spans="2:7">
      <c r="C2283" s="168"/>
      <c r="D2283" s="140"/>
      <c r="E2283" s="141"/>
      <c r="F2283" s="142"/>
      <c r="G2283" s="143"/>
    </row>
    <row r="2284" spans="2:7">
      <c r="B2284" s="230">
        <f t="shared" ref="B2284:B2286" si="61">B2282+1</f>
        <v>46</v>
      </c>
      <c r="C2284" s="449" t="s">
        <v>888</v>
      </c>
      <c r="D2284" s="450" t="s">
        <v>22</v>
      </c>
      <c r="E2284" s="451">
        <v>0</v>
      </c>
      <c r="F2284" s="448">
        <v>0</v>
      </c>
      <c r="G2284" s="452">
        <f t="shared" ref="G2284" si="62">F2284*E2284</f>
        <v>0</v>
      </c>
    </row>
    <row r="2285" spans="2:7">
      <c r="C2285" s="449"/>
      <c r="D2285" s="450"/>
      <c r="E2285" s="451"/>
      <c r="F2285" s="448"/>
      <c r="G2285" s="452"/>
    </row>
    <row r="2286" spans="2:7">
      <c r="B2286" s="230">
        <f t="shared" si="61"/>
        <v>47</v>
      </c>
      <c r="C2286" s="453" t="s">
        <v>889</v>
      </c>
      <c r="D2286" s="443" t="s">
        <v>22</v>
      </c>
      <c r="E2286" s="444">
        <v>0</v>
      </c>
      <c r="F2286" s="454">
        <v>0</v>
      </c>
      <c r="G2286" s="455">
        <f>F2286*E2286</f>
        <v>0</v>
      </c>
    </row>
    <row r="2287" spans="2:7">
      <c r="C2287" s="171"/>
      <c r="D2287" s="172"/>
      <c r="E2287" s="173"/>
      <c r="F2287" s="170"/>
      <c r="G2287" s="175"/>
    </row>
    <row r="2288" spans="2:7">
      <c r="C2288" s="171" t="s">
        <v>891</v>
      </c>
      <c r="D2288" s="172"/>
      <c r="E2288" s="173"/>
      <c r="F2288" s="170"/>
      <c r="G2288" s="175"/>
    </row>
    <row r="2289" spans="2:7">
      <c r="C2289" s="171"/>
      <c r="D2289" s="172"/>
      <c r="E2289" s="173"/>
      <c r="F2289" s="170"/>
      <c r="G2289" s="175"/>
    </row>
    <row r="2290" spans="2:7">
      <c r="B2290" s="230">
        <f>B2286+1</f>
        <v>48</v>
      </c>
      <c r="C2290" s="449" t="s">
        <v>886</v>
      </c>
      <c r="D2290" s="450" t="s">
        <v>22</v>
      </c>
      <c r="E2290" s="451">
        <v>0</v>
      </c>
      <c r="F2290" s="448"/>
      <c r="G2290" s="452"/>
    </row>
    <row r="2291" spans="2:7">
      <c r="C2291" s="449"/>
      <c r="D2291" s="450"/>
      <c r="E2291" s="451"/>
      <c r="F2291" s="448"/>
      <c r="G2291" s="452"/>
    </row>
    <row r="2292" spans="2:7">
      <c r="B2292" s="230">
        <f>B2290+1</f>
        <v>49</v>
      </c>
      <c r="C2292" s="449" t="s">
        <v>887</v>
      </c>
      <c r="D2292" s="450" t="s">
        <v>22</v>
      </c>
      <c r="E2292" s="451">
        <v>0</v>
      </c>
      <c r="F2292" s="448">
        <v>150</v>
      </c>
      <c r="G2292" s="452">
        <f>F2292*$F$38</f>
        <v>0</v>
      </c>
    </row>
    <row r="2293" spans="2:7">
      <c r="C2293" s="171"/>
      <c r="D2293" s="172"/>
      <c r="E2293" s="173"/>
      <c r="F2293" s="170"/>
      <c r="G2293" s="175"/>
    </row>
    <row r="2294" spans="2:7">
      <c r="B2294" s="230">
        <f>B2292+1</f>
        <v>50</v>
      </c>
      <c r="C2294" s="171" t="s">
        <v>892</v>
      </c>
      <c r="D2294" s="172" t="s">
        <v>22</v>
      </c>
      <c r="E2294" s="173">
        <v>50</v>
      </c>
      <c r="F2294" s="170">
        <v>280</v>
      </c>
      <c r="G2294" s="175">
        <f>F2294*$F$39</f>
        <v>0</v>
      </c>
    </row>
    <row r="2295" spans="2:7">
      <c r="C2295" s="171"/>
      <c r="D2295" s="172"/>
      <c r="E2295" s="173"/>
      <c r="F2295" s="170"/>
      <c r="G2295" s="175"/>
    </row>
    <row r="2296" spans="2:7">
      <c r="C2296" s="171" t="s">
        <v>893</v>
      </c>
      <c r="D2296" s="172"/>
      <c r="E2296" s="173"/>
      <c r="F2296" s="170"/>
      <c r="G2296" s="175"/>
    </row>
    <row r="2297" spans="2:7">
      <c r="C2297" s="171"/>
      <c r="D2297" s="172"/>
      <c r="E2297" s="173"/>
      <c r="F2297" s="170"/>
      <c r="G2297" s="175"/>
    </row>
    <row r="2298" spans="2:7">
      <c r="B2298" s="230">
        <f>B2294+1</f>
        <v>51</v>
      </c>
      <c r="C2298" s="171" t="s">
        <v>894</v>
      </c>
      <c r="D2298" s="172" t="s">
        <v>22</v>
      </c>
      <c r="E2298" s="173">
        <v>40</v>
      </c>
      <c r="F2298" s="170">
        <v>120</v>
      </c>
      <c r="G2298" s="175">
        <f>F2298*E2298</f>
        <v>4800</v>
      </c>
    </row>
    <row r="2299" spans="2:7">
      <c r="C2299" s="171"/>
      <c r="D2299" s="172"/>
      <c r="E2299" s="173"/>
      <c r="F2299" s="170"/>
      <c r="G2299" s="175"/>
    </row>
    <row r="2300" spans="2:7">
      <c r="B2300" s="230">
        <f>B2298+1</f>
        <v>52</v>
      </c>
      <c r="C2300" s="171" t="s">
        <v>895</v>
      </c>
      <c r="D2300" s="172" t="s">
        <v>22</v>
      </c>
      <c r="E2300" s="173">
        <v>45</v>
      </c>
      <c r="F2300" s="170">
        <v>105</v>
      </c>
      <c r="G2300" s="175">
        <f>F2300*E2300</f>
        <v>4725</v>
      </c>
    </row>
    <row r="2301" spans="2:7">
      <c r="C2301" s="171"/>
      <c r="D2301" s="172"/>
      <c r="E2301" s="173"/>
      <c r="F2301" s="170"/>
      <c r="G2301" s="175"/>
    </row>
    <row r="2302" spans="2:7">
      <c r="C2302" s="171" t="s">
        <v>871</v>
      </c>
      <c r="D2302" s="172"/>
      <c r="E2302" s="173"/>
      <c r="F2302" s="170"/>
      <c r="G2302" s="175"/>
    </row>
    <row r="2303" spans="2:7">
      <c r="C2303" s="171"/>
      <c r="D2303" s="172"/>
      <c r="E2303" s="173"/>
      <c r="F2303" s="170"/>
      <c r="G2303" s="175"/>
    </row>
    <row r="2304" spans="2:7">
      <c r="C2304" s="171" t="s">
        <v>896</v>
      </c>
      <c r="D2304" s="172"/>
      <c r="E2304" s="173"/>
      <c r="F2304" s="170"/>
      <c r="G2304" s="175"/>
    </row>
    <row r="2305" spans="2:7">
      <c r="C2305" s="171"/>
      <c r="D2305" s="172"/>
      <c r="E2305" s="173"/>
      <c r="F2305" s="170"/>
      <c r="G2305" s="175"/>
    </row>
    <row r="2306" spans="2:7">
      <c r="C2306" s="171" t="s">
        <v>875</v>
      </c>
      <c r="D2306" s="172"/>
      <c r="E2306" s="173"/>
      <c r="F2306" s="170"/>
      <c r="G2306" s="175"/>
    </row>
    <row r="2307" spans="2:7">
      <c r="C2307" s="171"/>
      <c r="D2307" s="172"/>
      <c r="E2307" s="173"/>
      <c r="F2307" s="170"/>
      <c r="G2307" s="175"/>
    </row>
    <row r="2308" spans="2:7">
      <c r="B2308" s="230">
        <f>B2300+1</f>
        <v>53</v>
      </c>
      <c r="C2308" s="171" t="s">
        <v>854</v>
      </c>
      <c r="D2308" s="172" t="s">
        <v>855</v>
      </c>
      <c r="E2308" s="173">
        <v>1800</v>
      </c>
      <c r="F2308" s="170">
        <v>18</v>
      </c>
      <c r="G2308" s="175">
        <f>+E2308*F2308</f>
        <v>32400</v>
      </c>
    </row>
    <row r="2309" spans="2:7">
      <c r="C2309" s="171"/>
      <c r="D2309" s="172"/>
      <c r="E2309" s="173"/>
      <c r="F2309" s="170"/>
      <c r="G2309" s="175"/>
    </row>
    <row r="2310" spans="2:7">
      <c r="B2310" s="230">
        <f>B2308+1</f>
        <v>54</v>
      </c>
      <c r="C2310" s="171" t="s">
        <v>856</v>
      </c>
      <c r="D2310" s="172" t="s">
        <v>855</v>
      </c>
      <c r="E2310" s="173">
        <v>1800</v>
      </c>
      <c r="F2310" s="170">
        <f>F2308*0.25</f>
        <v>4.5</v>
      </c>
      <c r="G2310" s="175">
        <f>+E2310*F2310</f>
        <v>8100</v>
      </c>
    </row>
    <row r="2311" spans="2:7">
      <c r="C2311" s="171"/>
      <c r="D2311" s="172"/>
      <c r="E2311" s="173"/>
      <c r="F2311" s="170"/>
      <c r="G2311" s="175"/>
    </row>
    <row r="2312" spans="2:7">
      <c r="C2312" s="171" t="s">
        <v>897</v>
      </c>
      <c r="D2312" s="172"/>
      <c r="E2312" s="173"/>
      <c r="F2312" s="170"/>
      <c r="G2312" s="175"/>
    </row>
    <row r="2313" spans="2:7">
      <c r="C2313" s="171"/>
      <c r="D2313" s="172"/>
      <c r="E2313" s="173"/>
      <c r="F2313" s="170"/>
      <c r="G2313" s="175"/>
    </row>
    <row r="2314" spans="2:7">
      <c r="B2314" s="230">
        <f>B2310+1</f>
        <v>55</v>
      </c>
      <c r="C2314" s="171" t="s">
        <v>854</v>
      </c>
      <c r="D2314" s="172" t="s">
        <v>855</v>
      </c>
      <c r="E2314" s="173">
        <v>800</v>
      </c>
      <c r="F2314" s="170">
        <v>25</v>
      </c>
      <c r="G2314" s="175">
        <f>+E2314*F2314</f>
        <v>20000</v>
      </c>
    </row>
    <row r="2315" spans="2:7">
      <c r="C2315" s="171"/>
      <c r="D2315" s="172"/>
      <c r="E2315" s="173"/>
      <c r="F2315" s="170"/>
      <c r="G2315" s="175"/>
    </row>
    <row r="2316" spans="2:7">
      <c r="B2316" s="230">
        <f>B2314+1</f>
        <v>56</v>
      </c>
      <c r="C2316" s="171" t="s">
        <v>856</v>
      </c>
      <c r="D2316" s="172" t="s">
        <v>855</v>
      </c>
      <c r="E2316" s="173">
        <v>800</v>
      </c>
      <c r="F2316" s="170">
        <f>F2314*0.25</f>
        <v>6.25</v>
      </c>
      <c r="G2316" s="175">
        <f>+E2316*F2316</f>
        <v>5000</v>
      </c>
    </row>
    <row r="2317" spans="2:7">
      <c r="C2317" s="171"/>
      <c r="D2317" s="172"/>
      <c r="E2317" s="173"/>
      <c r="F2317" s="170"/>
      <c r="G2317" s="175"/>
    </row>
    <row r="2318" spans="2:7">
      <c r="C2318" s="171" t="s">
        <v>898</v>
      </c>
      <c r="D2318" s="172"/>
      <c r="E2318" s="173"/>
      <c r="F2318" s="170"/>
      <c r="G2318" s="175"/>
    </row>
    <row r="2319" spans="2:7">
      <c r="C2319" s="171"/>
      <c r="D2319" s="172"/>
      <c r="E2319" s="173"/>
      <c r="F2319" s="170"/>
      <c r="G2319" s="175"/>
    </row>
    <row r="2320" spans="2:7">
      <c r="B2320" s="230">
        <f>B2316+1</f>
        <v>57</v>
      </c>
      <c r="C2320" s="136" t="s">
        <v>854</v>
      </c>
      <c r="D2320" s="129" t="s">
        <v>855</v>
      </c>
      <c r="E2320" s="130">
        <v>500</v>
      </c>
      <c r="F2320" s="135">
        <v>40</v>
      </c>
      <c r="G2320" s="132">
        <f>+F2320*E2320</f>
        <v>20000</v>
      </c>
    </row>
    <row r="2321" spans="2:7">
      <c r="C2321" s="136"/>
      <c r="D2321" s="129"/>
      <c r="E2321" s="130"/>
      <c r="F2321" s="135"/>
      <c r="G2321" s="132"/>
    </row>
    <row r="2322" spans="2:7">
      <c r="B2322" s="230">
        <f>B2320+1</f>
        <v>58</v>
      </c>
      <c r="C2322" s="176" t="s">
        <v>856</v>
      </c>
      <c r="D2322" s="177" t="s">
        <v>855</v>
      </c>
      <c r="E2322" s="178">
        <v>500</v>
      </c>
      <c r="F2322" s="179">
        <f>F2320*0.25</f>
        <v>10</v>
      </c>
      <c r="G2322" s="180">
        <f>+F2322*E2322</f>
        <v>5000</v>
      </c>
    </row>
    <row r="2323" spans="2:7">
      <c r="C2323" s="223"/>
      <c r="D2323" s="279"/>
      <c r="E2323" s="279"/>
      <c r="F2323" s="34"/>
      <c r="G2323" s="280"/>
    </row>
    <row r="2324" spans="2:7">
      <c r="C2324" s="224" t="s">
        <v>899</v>
      </c>
      <c r="D2324" s="279"/>
      <c r="E2324" s="279"/>
      <c r="F2324" s="34"/>
      <c r="G2324" s="280"/>
    </row>
    <row r="2325" spans="2:7">
      <c r="C2325" s="223"/>
      <c r="D2325" s="279"/>
      <c r="E2325" s="279"/>
      <c r="F2325" s="34"/>
      <c r="G2325" s="280"/>
    </row>
    <row r="2326" spans="2:7" ht="46.8">
      <c r="C2326" s="181" t="s">
        <v>900</v>
      </c>
      <c r="D2326" s="182"/>
      <c r="E2326" s="183"/>
      <c r="F2326" s="184"/>
      <c r="G2326" s="185"/>
    </row>
    <row r="2327" spans="2:7">
      <c r="C2327" s="181"/>
      <c r="D2327" s="182"/>
      <c r="E2327" s="183"/>
      <c r="F2327" s="184"/>
      <c r="G2327" s="185"/>
    </row>
    <row r="2328" spans="2:7" ht="70.2">
      <c r="B2328" s="230">
        <f>B2322+1</f>
        <v>59</v>
      </c>
      <c r="C2328" s="304" t="s">
        <v>901</v>
      </c>
      <c r="D2328" s="186" t="s">
        <v>22</v>
      </c>
      <c r="E2328" s="187">
        <v>17</v>
      </c>
      <c r="F2328" s="188">
        <v>2000</v>
      </c>
      <c r="G2328" s="185">
        <f>F2328*E2328</f>
        <v>34000</v>
      </c>
    </row>
    <row r="2329" spans="2:7">
      <c r="C2329" s="304"/>
      <c r="D2329" s="186"/>
      <c r="E2329" s="187"/>
      <c r="F2329" s="188"/>
      <c r="G2329" s="185"/>
    </row>
    <row r="2330" spans="2:7">
      <c r="C2330" s="189" t="s">
        <v>871</v>
      </c>
      <c r="D2330" s="121"/>
      <c r="E2330" s="122"/>
      <c r="F2330" s="164"/>
      <c r="G2330" s="190"/>
    </row>
    <row r="2331" spans="2:7">
      <c r="C2331" s="125"/>
      <c r="D2331" s="121"/>
      <c r="E2331" s="122"/>
      <c r="F2331" s="164"/>
      <c r="G2331" s="190"/>
    </row>
    <row r="2332" spans="2:7">
      <c r="C2332" s="120" t="s">
        <v>872</v>
      </c>
      <c r="D2332" s="121"/>
      <c r="E2332" s="122"/>
      <c r="F2332" s="164"/>
      <c r="G2332" s="190"/>
    </row>
    <row r="2333" spans="2:7">
      <c r="C2333" s="120"/>
      <c r="D2333" s="121"/>
      <c r="E2333" s="122"/>
      <c r="F2333" s="164"/>
      <c r="G2333" s="190"/>
    </row>
    <row r="2334" spans="2:7">
      <c r="C2334" s="125" t="s">
        <v>902</v>
      </c>
      <c r="D2334" s="121"/>
      <c r="E2334" s="122"/>
      <c r="F2334" s="164"/>
      <c r="G2334" s="191"/>
    </row>
    <row r="2335" spans="2:7">
      <c r="C2335" s="125"/>
      <c r="D2335" s="121"/>
      <c r="E2335" s="122"/>
      <c r="F2335" s="164"/>
      <c r="G2335" s="191"/>
    </row>
    <row r="2336" spans="2:7">
      <c r="B2336" s="230">
        <f>B2328+1</f>
        <v>60</v>
      </c>
      <c r="C2336" s="126" t="s">
        <v>854</v>
      </c>
      <c r="D2336" s="121" t="s">
        <v>855</v>
      </c>
      <c r="E2336" s="122">
        <v>1000</v>
      </c>
      <c r="F2336" s="164">
        <f>1.4*8.5</f>
        <v>11.899999999999999</v>
      </c>
      <c r="G2336" s="191">
        <f>+E2336*F2336</f>
        <v>11899.999999999998</v>
      </c>
    </row>
    <row r="2337" spans="2:7">
      <c r="C2337" s="126"/>
      <c r="D2337" s="121"/>
      <c r="E2337" s="122"/>
      <c r="F2337" s="164"/>
      <c r="G2337" s="191"/>
    </row>
    <row r="2338" spans="2:7">
      <c r="B2338" s="230">
        <f>B2336+1</f>
        <v>61</v>
      </c>
      <c r="C2338" s="126" t="s">
        <v>856</v>
      </c>
      <c r="D2338" s="121" t="s">
        <v>855</v>
      </c>
      <c r="E2338" s="122">
        <v>1000</v>
      </c>
      <c r="F2338" s="164">
        <f>1.4*5</f>
        <v>7</v>
      </c>
      <c r="G2338" s="191">
        <f>+E2338*F2338</f>
        <v>7000</v>
      </c>
    </row>
    <row r="2339" spans="2:7">
      <c r="C2339" s="126"/>
      <c r="D2339" s="121"/>
      <c r="E2339" s="122"/>
      <c r="F2339" s="164"/>
      <c r="G2339" s="191"/>
    </row>
    <row r="2340" spans="2:7">
      <c r="C2340" s="125" t="s">
        <v>903</v>
      </c>
      <c r="D2340" s="121"/>
      <c r="E2340" s="122"/>
      <c r="F2340" s="164"/>
      <c r="G2340" s="190"/>
    </row>
    <row r="2341" spans="2:7">
      <c r="C2341" s="125"/>
      <c r="D2341" s="121"/>
      <c r="E2341" s="122"/>
      <c r="F2341" s="164"/>
      <c r="G2341" s="190"/>
    </row>
    <row r="2342" spans="2:7">
      <c r="B2342" s="230">
        <f>B2338+1</f>
        <v>62</v>
      </c>
      <c r="C2342" s="126" t="s">
        <v>854</v>
      </c>
      <c r="D2342" s="121" t="s">
        <v>855</v>
      </c>
      <c r="E2342" s="122">
        <v>400</v>
      </c>
      <c r="F2342" s="164">
        <f>1.4*6</f>
        <v>8.3999999999999986</v>
      </c>
      <c r="G2342" s="191">
        <f>+E2342*F2342</f>
        <v>3359.9999999999995</v>
      </c>
    </row>
    <row r="2343" spans="2:7">
      <c r="C2343" s="126"/>
      <c r="D2343" s="121"/>
      <c r="E2343" s="122"/>
      <c r="F2343" s="164"/>
      <c r="G2343" s="191"/>
    </row>
    <row r="2344" spans="2:7">
      <c r="B2344" s="230">
        <f>B2342+1</f>
        <v>63</v>
      </c>
      <c r="C2344" s="126" t="s">
        <v>856</v>
      </c>
      <c r="D2344" s="121" t="s">
        <v>855</v>
      </c>
      <c r="E2344" s="122">
        <v>400</v>
      </c>
      <c r="F2344" s="164">
        <f>1.4*5</f>
        <v>7</v>
      </c>
      <c r="G2344" s="191">
        <f>+E2344*F2344</f>
        <v>2800</v>
      </c>
    </row>
    <row r="2345" spans="2:7">
      <c r="C2345" s="192"/>
      <c r="D2345" s="186"/>
      <c r="E2345" s="187"/>
      <c r="F2345" s="188"/>
      <c r="G2345" s="185"/>
    </row>
    <row r="2346" spans="2:7">
      <c r="C2346" s="193" t="s">
        <v>904</v>
      </c>
      <c r="D2346" s="186"/>
      <c r="E2346" s="187"/>
      <c r="F2346" s="188"/>
      <c r="G2346" s="185"/>
    </row>
    <row r="2347" spans="2:7">
      <c r="C2347" s="193"/>
      <c r="D2347" s="186"/>
      <c r="E2347" s="187"/>
      <c r="F2347" s="188"/>
      <c r="G2347" s="185"/>
    </row>
    <row r="2348" spans="2:7">
      <c r="B2348" s="230">
        <f>B2344+1</f>
        <v>64</v>
      </c>
      <c r="C2348" s="192" t="s">
        <v>905</v>
      </c>
      <c r="D2348" s="186" t="s">
        <v>22</v>
      </c>
      <c r="E2348" s="187">
        <v>2</v>
      </c>
      <c r="F2348" s="188">
        <v>830</v>
      </c>
      <c r="G2348" s="185">
        <f>F2348*E2348</f>
        <v>1660</v>
      </c>
    </row>
    <row r="2349" spans="2:7">
      <c r="C2349" s="223"/>
      <c r="D2349" s="279"/>
      <c r="E2349" s="279"/>
      <c r="F2349" s="34"/>
      <c r="G2349" s="280"/>
    </row>
    <row r="2350" spans="2:7">
      <c r="C2350" s="224" t="s">
        <v>906</v>
      </c>
      <c r="D2350" s="279"/>
      <c r="E2350" s="279"/>
      <c r="F2350" s="34"/>
      <c r="G2350" s="280"/>
    </row>
    <row r="2351" spans="2:7">
      <c r="C2351" s="223"/>
      <c r="D2351" s="279"/>
      <c r="E2351" s="279"/>
      <c r="F2351" s="34"/>
      <c r="G2351" s="280"/>
    </row>
    <row r="2352" spans="2:7">
      <c r="C2352" s="104" t="s">
        <v>907</v>
      </c>
      <c r="D2352" s="110"/>
      <c r="E2352" s="111"/>
      <c r="F2352" s="112"/>
      <c r="G2352" s="113"/>
    </row>
    <row r="2353" spans="2:7">
      <c r="C2353" s="104"/>
      <c r="D2353" s="110"/>
      <c r="E2353" s="111"/>
      <c r="F2353" s="112"/>
      <c r="G2353" s="113"/>
    </row>
    <row r="2354" spans="2:7" ht="70.2">
      <c r="B2354" s="230">
        <f>B2348+1</f>
        <v>65</v>
      </c>
      <c r="C2354" s="567" t="s">
        <v>1594</v>
      </c>
      <c r="D2354" s="568" t="s">
        <v>608</v>
      </c>
      <c r="E2354" s="569">
        <v>1</v>
      </c>
      <c r="F2354" s="570">
        <v>370000</v>
      </c>
      <c r="G2354" s="113">
        <f>F2354*E2354</f>
        <v>370000</v>
      </c>
    </row>
    <row r="2355" spans="2:7">
      <c r="C2355" s="109"/>
      <c r="D2355" s="110"/>
      <c r="E2355" s="111"/>
      <c r="F2355" s="112"/>
      <c r="G2355" s="113"/>
    </row>
    <row r="2356" spans="2:7">
      <c r="B2356" s="230">
        <f>B2354+1</f>
        <v>66</v>
      </c>
      <c r="C2356" s="223" t="s">
        <v>420</v>
      </c>
      <c r="D2356" s="279" t="s">
        <v>1321</v>
      </c>
      <c r="E2356" s="352">
        <v>0.05</v>
      </c>
      <c r="F2356" s="112">
        <f>F2354</f>
        <v>370000</v>
      </c>
      <c r="G2356" s="113">
        <f>E2356*F2356</f>
        <v>18500</v>
      </c>
    </row>
    <row r="2357" spans="2:7">
      <c r="C2357" s="223"/>
      <c r="D2357" s="279"/>
      <c r="E2357" s="279"/>
      <c r="F2357" s="112"/>
      <c r="G2357" s="113"/>
    </row>
    <row r="2358" spans="2:7">
      <c r="B2358" s="230">
        <f>B2356+1</f>
        <v>67</v>
      </c>
      <c r="C2358" s="223" t="s">
        <v>421</v>
      </c>
      <c r="D2358" s="279" t="s">
        <v>1321</v>
      </c>
      <c r="E2358" s="352">
        <v>0.05</v>
      </c>
      <c r="F2358" s="112">
        <f>F2354</f>
        <v>370000</v>
      </c>
      <c r="G2358" s="113">
        <f t="shared" ref="G2358" si="63">E2358*F2358</f>
        <v>18500</v>
      </c>
    </row>
    <row r="2359" spans="2:7">
      <c r="C2359" s="109"/>
      <c r="D2359" s="110"/>
      <c r="E2359" s="111"/>
      <c r="F2359" s="112"/>
      <c r="G2359" s="113"/>
    </row>
    <row r="2360" spans="2:7">
      <c r="C2360" s="109"/>
      <c r="D2360" s="110"/>
      <c r="E2360" s="111"/>
      <c r="F2360" s="112"/>
      <c r="G2360" s="113"/>
    </row>
    <row r="2361" spans="2:7">
      <c r="C2361" s="104" t="s">
        <v>908</v>
      </c>
      <c r="D2361" s="110"/>
      <c r="E2361" s="111"/>
      <c r="F2361" s="112"/>
      <c r="G2361" s="113"/>
    </row>
    <row r="2362" spans="2:7">
      <c r="C2362" s="104"/>
      <c r="D2362" s="110"/>
      <c r="E2362" s="111"/>
      <c r="F2362" s="112"/>
      <c r="G2362" s="113"/>
    </row>
    <row r="2363" spans="2:7" ht="46.8">
      <c r="B2363" s="230">
        <f>B2358+1</f>
        <v>68</v>
      </c>
      <c r="C2363" s="109" t="s">
        <v>909</v>
      </c>
      <c r="D2363" s="110" t="s">
        <v>910</v>
      </c>
      <c r="E2363" s="111">
        <v>1</v>
      </c>
      <c r="F2363" s="112">
        <v>350000</v>
      </c>
      <c r="G2363" s="113">
        <f>+E2363*F2363</f>
        <v>350000</v>
      </c>
    </row>
    <row r="2364" spans="2:7">
      <c r="C2364" s="109"/>
      <c r="D2364" s="110"/>
      <c r="E2364" s="111"/>
      <c r="F2364" s="112"/>
      <c r="G2364" s="113"/>
    </row>
    <row r="2365" spans="2:7">
      <c r="B2365" s="230">
        <f>B2363+1</f>
        <v>69</v>
      </c>
      <c r="C2365" s="223" t="s">
        <v>420</v>
      </c>
      <c r="D2365" s="279" t="s">
        <v>1321</v>
      </c>
      <c r="E2365" s="352">
        <v>0.05</v>
      </c>
      <c r="F2365" s="112">
        <f>F2363</f>
        <v>350000</v>
      </c>
      <c r="G2365" s="113">
        <f>E2365*F2365</f>
        <v>17500</v>
      </c>
    </row>
    <row r="2366" spans="2:7">
      <c r="C2366" s="223"/>
      <c r="D2366" s="279"/>
      <c r="E2366" s="279"/>
      <c r="F2366" s="112"/>
      <c r="G2366" s="113"/>
    </row>
    <row r="2367" spans="2:7">
      <c r="B2367" s="230">
        <f>B2365+1</f>
        <v>70</v>
      </c>
      <c r="C2367" s="223" t="s">
        <v>421</v>
      </c>
      <c r="D2367" s="279" t="s">
        <v>1321</v>
      </c>
      <c r="E2367" s="352">
        <v>0.05</v>
      </c>
      <c r="F2367" s="112">
        <f>F2363</f>
        <v>350000</v>
      </c>
      <c r="G2367" s="113">
        <f t="shared" ref="G2367" si="64">E2367*F2367</f>
        <v>17500</v>
      </c>
    </row>
    <row r="2368" spans="2:7">
      <c r="C2368" s="109"/>
      <c r="D2368" s="110"/>
      <c r="E2368" s="111"/>
      <c r="F2368" s="112"/>
      <c r="G2368" s="113"/>
    </row>
    <row r="2369" spans="2:7">
      <c r="C2369" s="109"/>
      <c r="D2369" s="110"/>
      <c r="E2369" s="111"/>
      <c r="F2369" s="112"/>
      <c r="G2369" s="113"/>
    </row>
    <row r="2370" spans="2:7">
      <c r="C2370" s="104" t="s">
        <v>911</v>
      </c>
      <c r="D2370" s="110"/>
      <c r="E2370" s="111"/>
      <c r="F2370" s="112"/>
      <c r="G2370" s="113"/>
    </row>
    <row r="2371" spans="2:7">
      <c r="C2371" s="104"/>
      <c r="D2371" s="110"/>
      <c r="E2371" s="111"/>
      <c r="F2371" s="112"/>
      <c r="G2371" s="113"/>
    </row>
    <row r="2372" spans="2:7" ht="93.6">
      <c r="B2372" s="230">
        <f>B2367+1</f>
        <v>71</v>
      </c>
      <c r="C2372" s="109" t="s">
        <v>912</v>
      </c>
      <c r="D2372" s="110" t="s">
        <v>910</v>
      </c>
      <c r="E2372" s="111">
        <v>1</v>
      </c>
      <c r="F2372" s="112">
        <v>250000</v>
      </c>
      <c r="G2372" s="113">
        <f>+E2372*F2372</f>
        <v>250000</v>
      </c>
    </row>
    <row r="2373" spans="2:7">
      <c r="C2373" s="109"/>
      <c r="D2373" s="110"/>
      <c r="E2373" s="111"/>
      <c r="F2373" s="112"/>
      <c r="G2373" s="113"/>
    </row>
    <row r="2374" spans="2:7">
      <c r="B2374" s="230">
        <f>B2372+1</f>
        <v>72</v>
      </c>
      <c r="C2374" s="223" t="s">
        <v>420</v>
      </c>
      <c r="D2374" s="279" t="s">
        <v>1321</v>
      </c>
      <c r="E2374" s="352">
        <v>0.05</v>
      </c>
      <c r="F2374" s="112">
        <f>F2372</f>
        <v>250000</v>
      </c>
      <c r="G2374" s="113">
        <f>E2374*F2374</f>
        <v>12500</v>
      </c>
    </row>
    <row r="2375" spans="2:7">
      <c r="C2375" s="223"/>
      <c r="D2375" s="279"/>
      <c r="E2375" s="279"/>
      <c r="F2375" s="112"/>
      <c r="G2375" s="113"/>
    </row>
    <row r="2376" spans="2:7">
      <c r="B2376" s="230">
        <f>B2374+1</f>
        <v>73</v>
      </c>
      <c r="C2376" s="223" t="s">
        <v>421</v>
      </c>
      <c r="D2376" s="279" t="s">
        <v>1321</v>
      </c>
      <c r="E2376" s="352">
        <v>0.05</v>
      </c>
      <c r="F2376" s="112">
        <f>F2372</f>
        <v>250000</v>
      </c>
      <c r="G2376" s="113">
        <f t="shared" ref="G2376" si="65">E2376*F2376</f>
        <v>12500</v>
      </c>
    </row>
    <row r="2377" spans="2:7">
      <c r="C2377" s="109"/>
      <c r="D2377" s="110"/>
      <c r="E2377" s="111"/>
      <c r="F2377" s="112"/>
      <c r="G2377" s="113"/>
    </row>
    <row r="2378" spans="2:7">
      <c r="C2378" s="224" t="s">
        <v>913</v>
      </c>
      <c r="D2378" s="279"/>
      <c r="E2378" s="279"/>
      <c r="F2378" s="34"/>
      <c r="G2378" s="280"/>
    </row>
    <row r="2379" spans="2:7">
      <c r="C2379" s="223"/>
      <c r="D2379" s="279"/>
      <c r="E2379" s="279"/>
      <c r="F2379" s="34"/>
      <c r="G2379" s="280"/>
    </row>
    <row r="2380" spans="2:7">
      <c r="C2380" s="104" t="s">
        <v>914</v>
      </c>
      <c r="D2380" s="110"/>
      <c r="E2380" s="111"/>
      <c r="F2380" s="112"/>
      <c r="G2380" s="113"/>
    </row>
    <row r="2381" spans="2:7">
      <c r="C2381" s="104"/>
      <c r="D2381" s="110"/>
      <c r="E2381" s="111"/>
      <c r="F2381" s="112"/>
      <c r="G2381" s="113"/>
    </row>
    <row r="2382" spans="2:7" ht="70.2">
      <c r="B2382" s="230">
        <f>B2376+1</f>
        <v>74</v>
      </c>
      <c r="C2382" s="109" t="s">
        <v>915</v>
      </c>
      <c r="D2382" s="110" t="s">
        <v>608</v>
      </c>
      <c r="E2382" s="111">
        <v>1</v>
      </c>
      <c r="F2382" s="112">
        <v>25000</v>
      </c>
      <c r="G2382" s="113">
        <f>F2382*E2382</f>
        <v>25000</v>
      </c>
    </row>
    <row r="2383" spans="2:7">
      <c r="C2383" s="109"/>
      <c r="D2383" s="110"/>
      <c r="E2383" s="111"/>
      <c r="F2383" s="112"/>
      <c r="G2383" s="113"/>
    </row>
    <row r="2384" spans="2:7">
      <c r="C2384" s="104" t="s">
        <v>916</v>
      </c>
      <c r="D2384" s="110"/>
      <c r="E2384" s="111"/>
      <c r="F2384" s="112"/>
      <c r="G2384" s="113"/>
    </row>
    <row r="2385" spans="2:7">
      <c r="C2385" s="104"/>
      <c r="D2385" s="110"/>
      <c r="E2385" s="111"/>
      <c r="F2385" s="112"/>
      <c r="G2385" s="113"/>
    </row>
    <row r="2386" spans="2:7">
      <c r="B2386" s="230">
        <f>B2382+1</f>
        <v>75</v>
      </c>
      <c r="C2386" s="109" t="s">
        <v>1514</v>
      </c>
      <c r="D2386" s="110" t="s">
        <v>910</v>
      </c>
      <c r="E2386" s="111">
        <v>1</v>
      </c>
      <c r="F2386" s="112">
        <v>6000</v>
      </c>
      <c r="G2386" s="113">
        <f>+E2386*F2386</f>
        <v>6000</v>
      </c>
    </row>
    <row r="2387" spans="2:7">
      <c r="C2387" s="223"/>
      <c r="D2387" s="279"/>
      <c r="E2387" s="279"/>
      <c r="F2387" s="34"/>
      <c r="G2387" s="280"/>
    </row>
    <row r="2388" spans="2:7">
      <c r="C2388" s="278" t="s">
        <v>1443</v>
      </c>
      <c r="D2388" s="279"/>
      <c r="E2388" s="279"/>
      <c r="F2388" s="34"/>
      <c r="G2388" s="280"/>
    </row>
    <row r="2389" spans="2:7">
      <c r="C2389" s="278" t="s">
        <v>1583</v>
      </c>
      <c r="D2389" s="279"/>
      <c r="E2389" s="279"/>
      <c r="F2389" s="34"/>
      <c r="G2389" s="280"/>
    </row>
    <row r="2390" spans="2:7">
      <c r="C2390" s="278" t="s">
        <v>1562</v>
      </c>
      <c r="D2390" s="282"/>
      <c r="E2390" s="282"/>
      <c r="F2390" s="283"/>
      <c r="G2390" s="284">
        <f>SUM(G2115:G2389)</f>
        <v>3319286.25</v>
      </c>
    </row>
    <row r="2391" spans="2:7">
      <c r="C2391" s="223"/>
      <c r="D2391" s="279"/>
      <c r="E2391" s="279"/>
      <c r="F2391" s="34"/>
      <c r="G2391" s="280"/>
    </row>
    <row r="2392" spans="2:7" s="277" customFormat="1">
      <c r="C2392" s="288"/>
      <c r="D2392" s="289"/>
      <c r="E2392" s="289"/>
      <c r="F2392" s="290"/>
      <c r="G2392" s="291"/>
    </row>
    <row r="2393" spans="2:7">
      <c r="C2393" s="223"/>
      <c r="D2393" s="279"/>
      <c r="E2393" s="279"/>
      <c r="F2393" s="34"/>
      <c r="G2393" s="280"/>
    </row>
    <row r="2394" spans="2:7">
      <c r="C2394" s="278" t="s">
        <v>1563</v>
      </c>
      <c r="D2394" s="279"/>
      <c r="E2394" s="279"/>
      <c r="F2394" s="34"/>
      <c r="G2394" s="280"/>
    </row>
    <row r="2395" spans="2:7">
      <c r="C2395" s="278" t="s">
        <v>1582</v>
      </c>
      <c r="D2395" s="279"/>
      <c r="E2395" s="279"/>
      <c r="F2395" s="34"/>
      <c r="G2395" s="280"/>
    </row>
    <row r="2396" spans="2:7">
      <c r="C2396" s="278"/>
      <c r="D2396" s="279"/>
      <c r="E2396" s="279"/>
      <c r="F2396" s="34"/>
      <c r="G2396" s="280"/>
    </row>
    <row r="2397" spans="2:7">
      <c r="C2397" s="278" t="s">
        <v>1563</v>
      </c>
      <c r="D2397" s="279"/>
      <c r="E2397" s="279"/>
      <c r="F2397" s="34"/>
      <c r="G2397" s="280"/>
    </row>
    <row r="2398" spans="2:7">
      <c r="C2398" s="278"/>
      <c r="D2398" s="279"/>
      <c r="E2398" s="279"/>
      <c r="F2398" s="34"/>
      <c r="G2398" s="280"/>
    </row>
    <row r="2399" spans="2:7">
      <c r="C2399" s="278" t="s">
        <v>1443</v>
      </c>
      <c r="D2399" s="279"/>
      <c r="E2399" s="279"/>
      <c r="F2399" s="34"/>
      <c r="G2399" s="280"/>
    </row>
    <row r="2400" spans="2:7">
      <c r="C2400" s="278"/>
      <c r="D2400" s="279"/>
      <c r="E2400" s="279"/>
      <c r="F2400" s="34"/>
      <c r="G2400" s="280"/>
    </row>
    <row r="2401" spans="2:7">
      <c r="C2401" s="224" t="s">
        <v>560</v>
      </c>
      <c r="D2401" s="279"/>
      <c r="E2401" s="279"/>
      <c r="F2401" s="34"/>
      <c r="G2401" s="280"/>
    </row>
    <row r="2402" spans="2:7">
      <c r="C2402" s="223"/>
      <c r="D2402" s="279"/>
      <c r="E2402" s="279"/>
      <c r="F2402" s="34"/>
      <c r="G2402" s="280"/>
    </row>
    <row r="2403" spans="2:7" ht="70.2">
      <c r="C2403" s="456" t="s">
        <v>1513</v>
      </c>
      <c r="D2403" s="195"/>
      <c r="E2403" s="196"/>
      <c r="F2403" s="34"/>
      <c r="G2403" s="280"/>
    </row>
    <row r="2404" spans="2:7">
      <c r="C2404" s="194"/>
      <c r="D2404" s="195"/>
      <c r="E2404" s="195"/>
      <c r="F2404" s="34"/>
      <c r="G2404" s="280"/>
    </row>
    <row r="2405" spans="2:7" ht="46.8">
      <c r="C2405" s="194" t="s">
        <v>1030</v>
      </c>
      <c r="D2405" s="195"/>
      <c r="E2405" s="197"/>
      <c r="F2405" s="34"/>
      <c r="G2405" s="280"/>
    </row>
    <row r="2406" spans="2:7">
      <c r="C2406" s="198"/>
      <c r="D2406" s="195"/>
      <c r="E2406" s="196"/>
      <c r="F2406" s="34"/>
      <c r="G2406" s="280"/>
    </row>
    <row r="2407" spans="2:7">
      <c r="C2407" s="199" t="s">
        <v>917</v>
      </c>
      <c r="D2407" s="195" t="s">
        <v>11</v>
      </c>
      <c r="E2407" s="195"/>
      <c r="F2407" s="34"/>
      <c r="G2407" s="280"/>
    </row>
    <row r="2408" spans="2:7">
      <c r="C2408" s="198"/>
      <c r="D2408" s="195"/>
      <c r="E2408" s="197"/>
      <c r="F2408" s="34"/>
      <c r="G2408" s="280"/>
    </row>
    <row r="2409" spans="2:7" ht="70.2">
      <c r="C2409" s="199" t="s">
        <v>918</v>
      </c>
      <c r="D2409" s="200"/>
      <c r="E2409" s="197"/>
      <c r="F2409" s="34"/>
      <c r="G2409" s="280"/>
    </row>
    <row r="2410" spans="2:7">
      <c r="C2410" s="199"/>
      <c r="D2410" s="200"/>
      <c r="E2410" s="197"/>
      <c r="F2410" s="34"/>
      <c r="G2410" s="280"/>
    </row>
    <row r="2411" spans="2:7">
      <c r="B2411" s="230">
        <v>1</v>
      </c>
      <c r="C2411" s="201" t="s">
        <v>919</v>
      </c>
      <c r="D2411" s="200" t="s">
        <v>920</v>
      </c>
      <c r="E2411" s="197">
        <v>1</v>
      </c>
      <c r="F2411" s="202">
        <v>180000</v>
      </c>
      <c r="G2411" s="203">
        <f>E2411*F2411</f>
        <v>180000</v>
      </c>
    </row>
    <row r="2412" spans="2:7">
      <c r="C2412" s="201"/>
      <c r="D2412" s="200"/>
      <c r="E2412" s="197"/>
      <c r="F2412" s="202"/>
      <c r="G2412" s="203"/>
    </row>
    <row r="2413" spans="2:7">
      <c r="B2413" s="230">
        <f>B2411+1</f>
        <v>2</v>
      </c>
      <c r="C2413" s="201" t="s">
        <v>921</v>
      </c>
      <c r="D2413" s="200" t="s">
        <v>920</v>
      </c>
      <c r="E2413" s="197">
        <v>1</v>
      </c>
      <c r="F2413" s="202">
        <v>210000</v>
      </c>
      <c r="G2413" s="203">
        <f>E2413*F2413</f>
        <v>210000</v>
      </c>
    </row>
    <row r="2414" spans="2:7">
      <c r="C2414" s="201"/>
      <c r="D2414" s="200"/>
      <c r="E2414" s="197"/>
      <c r="F2414" s="202"/>
      <c r="G2414" s="203"/>
    </row>
    <row r="2415" spans="2:7" ht="93.6">
      <c r="C2415" s="199" t="s">
        <v>922</v>
      </c>
      <c r="D2415" s="200"/>
      <c r="E2415" s="197"/>
      <c r="F2415" s="202"/>
      <c r="G2415" s="203"/>
    </row>
    <row r="2416" spans="2:7">
      <c r="C2416" s="199"/>
      <c r="D2416" s="200"/>
      <c r="E2416" s="197"/>
      <c r="F2416" s="202"/>
      <c r="G2416" s="203"/>
    </row>
    <row r="2417" spans="2:7">
      <c r="B2417" s="230">
        <f>B2413+1</f>
        <v>3</v>
      </c>
      <c r="C2417" s="201" t="s">
        <v>923</v>
      </c>
      <c r="D2417" s="200" t="s">
        <v>920</v>
      </c>
      <c r="E2417" s="197">
        <v>5</v>
      </c>
      <c r="F2417" s="202">
        <v>27300</v>
      </c>
      <c r="G2417" s="203">
        <f>E2417*F2417</f>
        <v>136500</v>
      </c>
    </row>
    <row r="2418" spans="2:7">
      <c r="C2418" s="199"/>
      <c r="D2418" s="200"/>
      <c r="E2418" s="197"/>
      <c r="F2418" s="202"/>
      <c r="G2418" s="203"/>
    </row>
    <row r="2419" spans="2:7">
      <c r="B2419" s="230">
        <f>B2417+1</f>
        <v>4</v>
      </c>
      <c r="C2419" s="201" t="s">
        <v>924</v>
      </c>
      <c r="D2419" s="200" t="s">
        <v>920</v>
      </c>
      <c r="E2419" s="197">
        <v>6</v>
      </c>
      <c r="F2419" s="202">
        <v>27300</v>
      </c>
      <c r="G2419" s="203">
        <f>E2419*F2419</f>
        <v>163800</v>
      </c>
    </row>
    <row r="2420" spans="2:7">
      <c r="C2420" s="201"/>
      <c r="D2420" s="200"/>
      <c r="E2420" s="197"/>
      <c r="F2420" s="202"/>
      <c r="G2420" s="203"/>
    </row>
    <row r="2421" spans="2:7">
      <c r="B2421" s="230">
        <f t="shared" ref="B2421:B2423" si="66">B2419+1</f>
        <v>5</v>
      </c>
      <c r="C2421" s="201" t="s">
        <v>925</v>
      </c>
      <c r="D2421" s="200" t="s">
        <v>920</v>
      </c>
      <c r="E2421" s="197">
        <v>3</v>
      </c>
      <c r="F2421" s="202">
        <v>33800</v>
      </c>
      <c r="G2421" s="203">
        <f>E2421*F2421</f>
        <v>101400</v>
      </c>
    </row>
    <row r="2422" spans="2:7">
      <c r="C2422" s="201"/>
      <c r="D2422" s="200"/>
      <c r="E2422" s="197"/>
      <c r="F2422" s="202"/>
      <c r="G2422" s="203"/>
    </row>
    <row r="2423" spans="2:7">
      <c r="B2423" s="230">
        <f t="shared" si="66"/>
        <v>6</v>
      </c>
      <c r="C2423" s="201" t="s">
        <v>926</v>
      </c>
      <c r="D2423" s="200" t="s">
        <v>920</v>
      </c>
      <c r="E2423" s="197">
        <v>3</v>
      </c>
      <c r="F2423" s="202">
        <v>33800</v>
      </c>
      <c r="G2423" s="203">
        <f>E2423*F2423</f>
        <v>101400</v>
      </c>
    </row>
    <row r="2424" spans="2:7">
      <c r="C2424" s="201"/>
      <c r="D2424" s="200"/>
      <c r="E2424" s="197"/>
      <c r="F2424" s="202"/>
      <c r="G2424" s="203"/>
    </row>
    <row r="2425" spans="2:7" ht="117">
      <c r="C2425" s="199" t="s">
        <v>927</v>
      </c>
      <c r="D2425" s="200"/>
      <c r="E2425" s="197"/>
      <c r="F2425" s="202"/>
      <c r="G2425" s="203"/>
    </row>
    <row r="2426" spans="2:7">
      <c r="C2426" s="201"/>
      <c r="D2426" s="200"/>
      <c r="E2426" s="197"/>
      <c r="F2426" s="202"/>
      <c r="G2426" s="203"/>
    </row>
    <row r="2427" spans="2:7">
      <c r="B2427" s="230">
        <f>B2423+1</f>
        <v>7</v>
      </c>
      <c r="C2427" s="201" t="s">
        <v>928</v>
      </c>
      <c r="D2427" s="200" t="s">
        <v>920</v>
      </c>
      <c r="E2427" s="197">
        <v>3</v>
      </c>
      <c r="F2427" s="202">
        <v>35000</v>
      </c>
      <c r="G2427" s="203">
        <f>E2427*F2427</f>
        <v>105000</v>
      </c>
    </row>
    <row r="2428" spans="2:7">
      <c r="C2428" s="201"/>
      <c r="D2428" s="200"/>
      <c r="E2428" s="197"/>
      <c r="F2428" s="202"/>
      <c r="G2428" s="203"/>
    </row>
    <row r="2429" spans="2:7">
      <c r="B2429" s="230">
        <f>B2427+1</f>
        <v>8</v>
      </c>
      <c r="C2429" s="201" t="s">
        <v>929</v>
      </c>
      <c r="D2429" s="200" t="s">
        <v>920</v>
      </c>
      <c r="E2429" s="197">
        <v>4</v>
      </c>
      <c r="F2429" s="202">
        <v>1500</v>
      </c>
      <c r="G2429" s="203">
        <f>E2429*F2429</f>
        <v>6000</v>
      </c>
    </row>
    <row r="2430" spans="2:7">
      <c r="C2430" s="201"/>
      <c r="D2430" s="200"/>
      <c r="E2430" s="197"/>
      <c r="F2430" s="202"/>
      <c r="G2430" s="203"/>
    </row>
    <row r="2431" spans="2:7">
      <c r="B2431" s="230">
        <f t="shared" ref="B2431:B2433" si="67">B2429+1</f>
        <v>9</v>
      </c>
      <c r="C2431" s="201" t="s">
        <v>930</v>
      </c>
      <c r="D2431" s="200" t="s">
        <v>920</v>
      </c>
      <c r="E2431" s="197">
        <v>37</v>
      </c>
      <c r="F2431" s="202">
        <v>1500</v>
      </c>
      <c r="G2431" s="203">
        <f>E2431*F2431</f>
        <v>55500</v>
      </c>
    </row>
    <row r="2432" spans="2:7">
      <c r="C2432" s="201"/>
      <c r="D2432" s="200"/>
      <c r="E2432" s="197"/>
      <c r="F2432" s="202"/>
      <c r="G2432" s="203"/>
    </row>
    <row r="2433" spans="2:7">
      <c r="B2433" s="230">
        <f t="shared" si="67"/>
        <v>10</v>
      </c>
      <c r="C2433" s="201" t="s">
        <v>931</v>
      </c>
      <c r="D2433" s="200" t="s">
        <v>920</v>
      </c>
      <c r="E2433" s="197">
        <v>37</v>
      </c>
      <c r="F2433" s="202">
        <v>1850</v>
      </c>
      <c r="G2433" s="203">
        <f>E2433*F2433</f>
        <v>68450</v>
      </c>
    </row>
    <row r="2434" spans="2:7">
      <c r="C2434" s="201"/>
      <c r="D2434" s="200"/>
      <c r="E2434" s="197"/>
      <c r="F2434" s="202"/>
      <c r="G2434" s="203"/>
    </row>
    <row r="2435" spans="2:7" ht="117">
      <c r="C2435" s="199" t="s">
        <v>932</v>
      </c>
      <c r="D2435" s="200"/>
      <c r="E2435" s="197"/>
      <c r="F2435" s="202"/>
      <c r="G2435" s="203"/>
    </row>
    <row r="2436" spans="2:7">
      <c r="C2436" s="199"/>
      <c r="D2436" s="200"/>
      <c r="E2436" s="197"/>
      <c r="F2436" s="202"/>
      <c r="G2436" s="203"/>
    </row>
    <row r="2437" spans="2:7">
      <c r="B2437" s="230">
        <f>B2433+1</f>
        <v>11</v>
      </c>
      <c r="C2437" s="201" t="s">
        <v>933</v>
      </c>
      <c r="D2437" s="200" t="s">
        <v>920</v>
      </c>
      <c r="E2437" s="197">
        <v>3</v>
      </c>
      <c r="F2437" s="202">
        <v>35000</v>
      </c>
      <c r="G2437" s="203">
        <f>E2437*F2437</f>
        <v>105000</v>
      </c>
    </row>
    <row r="2438" spans="2:7">
      <c r="C2438" s="199"/>
      <c r="D2438" s="200"/>
      <c r="E2438" s="197"/>
      <c r="F2438" s="196"/>
      <c r="G2438" s="204"/>
    </row>
    <row r="2439" spans="2:7">
      <c r="C2439" s="199" t="s">
        <v>934</v>
      </c>
      <c r="D2439" s="200"/>
      <c r="E2439" s="197"/>
      <c r="F2439" s="196"/>
      <c r="G2439" s="204"/>
    </row>
    <row r="2440" spans="2:7">
      <c r="C2440" s="205"/>
      <c r="D2440" s="200"/>
      <c r="E2440" s="197"/>
      <c r="F2440" s="196"/>
      <c r="G2440" s="204"/>
    </row>
    <row r="2441" spans="2:7" ht="93.6">
      <c r="C2441" s="199" t="s">
        <v>935</v>
      </c>
      <c r="D2441" s="200"/>
      <c r="E2441" s="197"/>
      <c r="F2441" s="196"/>
      <c r="G2441" s="204"/>
    </row>
    <row r="2442" spans="2:7">
      <c r="C2442" s="206"/>
      <c r="D2442" s="200"/>
      <c r="E2442" s="197"/>
      <c r="F2442" s="196"/>
      <c r="G2442" s="204"/>
    </row>
    <row r="2443" spans="2:7">
      <c r="B2443" s="230">
        <f>B2437+1</f>
        <v>12</v>
      </c>
      <c r="C2443" s="201" t="s">
        <v>936</v>
      </c>
      <c r="D2443" s="200" t="s">
        <v>920</v>
      </c>
      <c r="E2443" s="197">
        <v>16</v>
      </c>
      <c r="F2443" s="202">
        <v>9100</v>
      </c>
      <c r="G2443" s="203">
        <f>E2443*F2443</f>
        <v>145600</v>
      </c>
    </row>
    <row r="2444" spans="2:7">
      <c r="C2444" s="201"/>
      <c r="D2444" s="200"/>
      <c r="E2444" s="197"/>
      <c r="F2444" s="202"/>
      <c r="G2444" s="203"/>
    </row>
    <row r="2445" spans="2:7">
      <c r="B2445" s="230">
        <f>B2443+1</f>
        <v>13</v>
      </c>
      <c r="C2445" s="201" t="s">
        <v>937</v>
      </c>
      <c r="D2445" s="200" t="s">
        <v>920</v>
      </c>
      <c r="E2445" s="197">
        <v>3</v>
      </c>
      <c r="F2445" s="202">
        <v>8450</v>
      </c>
      <c r="G2445" s="203">
        <f>E2445*F2445</f>
        <v>25350</v>
      </c>
    </row>
    <row r="2446" spans="2:7">
      <c r="C2446" s="201"/>
      <c r="D2446" s="200"/>
      <c r="E2446" s="197"/>
      <c r="F2446" s="202"/>
      <c r="G2446" s="203"/>
    </row>
    <row r="2447" spans="2:7">
      <c r="B2447" s="230">
        <f t="shared" ref="B2447:B2453" si="68">B2445+1</f>
        <v>14</v>
      </c>
      <c r="C2447" s="201" t="s">
        <v>938</v>
      </c>
      <c r="D2447" s="200" t="s">
        <v>920</v>
      </c>
      <c r="E2447" s="197">
        <v>8</v>
      </c>
      <c r="F2447" s="202">
        <v>8840</v>
      </c>
      <c r="G2447" s="203">
        <f>E2447*F2447</f>
        <v>70720</v>
      </c>
    </row>
    <row r="2448" spans="2:7">
      <c r="C2448" s="201"/>
      <c r="D2448" s="200"/>
      <c r="E2448" s="197"/>
      <c r="F2448" s="202"/>
      <c r="G2448" s="203"/>
    </row>
    <row r="2449" spans="2:7">
      <c r="B2449" s="230">
        <f t="shared" si="68"/>
        <v>15</v>
      </c>
      <c r="C2449" s="201" t="s">
        <v>939</v>
      </c>
      <c r="D2449" s="200" t="s">
        <v>920</v>
      </c>
      <c r="E2449" s="197">
        <v>6</v>
      </c>
      <c r="F2449" s="202">
        <v>9100</v>
      </c>
      <c r="G2449" s="203">
        <f>E2449*F2449</f>
        <v>54600</v>
      </c>
    </row>
    <row r="2450" spans="2:7">
      <c r="C2450" s="201"/>
      <c r="D2450" s="200"/>
      <c r="E2450" s="197"/>
      <c r="F2450" s="202"/>
      <c r="G2450" s="203"/>
    </row>
    <row r="2451" spans="2:7">
      <c r="B2451" s="230">
        <f t="shared" si="68"/>
        <v>16</v>
      </c>
      <c r="C2451" s="201" t="s">
        <v>940</v>
      </c>
      <c r="D2451" s="200" t="s">
        <v>920</v>
      </c>
      <c r="E2451" s="197">
        <v>9</v>
      </c>
      <c r="F2451" s="202">
        <v>9750</v>
      </c>
      <c r="G2451" s="203">
        <f>E2451*F2451</f>
        <v>87750</v>
      </c>
    </row>
    <row r="2452" spans="2:7">
      <c r="C2452" s="201"/>
      <c r="D2452" s="200"/>
      <c r="E2452" s="197"/>
      <c r="F2452" s="202"/>
      <c r="G2452" s="203"/>
    </row>
    <row r="2453" spans="2:7">
      <c r="B2453" s="230">
        <f t="shared" si="68"/>
        <v>17</v>
      </c>
      <c r="C2453" s="201" t="s">
        <v>941</v>
      </c>
      <c r="D2453" s="200" t="s">
        <v>920</v>
      </c>
      <c r="E2453" s="197">
        <v>2</v>
      </c>
      <c r="F2453" s="202">
        <v>12000</v>
      </c>
      <c r="G2453" s="203">
        <f>E2453*F2453</f>
        <v>24000</v>
      </c>
    </row>
    <row r="2454" spans="2:7">
      <c r="C2454" s="206"/>
      <c r="D2454" s="197"/>
      <c r="E2454" s="197"/>
      <c r="F2454" s="202"/>
      <c r="G2454" s="203"/>
    </row>
    <row r="2455" spans="2:7" ht="70.2">
      <c r="C2455" s="199" t="s">
        <v>942</v>
      </c>
      <c r="D2455" s="197"/>
      <c r="E2455" s="197"/>
      <c r="F2455" s="34"/>
      <c r="G2455" s="280"/>
    </row>
    <row r="2456" spans="2:7">
      <c r="C2456" s="206"/>
      <c r="D2456" s="197"/>
      <c r="E2456" s="197"/>
      <c r="F2456" s="34"/>
      <c r="G2456" s="280"/>
    </row>
    <row r="2457" spans="2:7">
      <c r="B2457" s="230">
        <f>B2453+1</f>
        <v>18</v>
      </c>
      <c r="C2457" s="201" t="s">
        <v>943</v>
      </c>
      <c r="D2457" s="200" t="s">
        <v>920</v>
      </c>
      <c r="E2457" s="197">
        <v>6</v>
      </c>
      <c r="F2457" s="202">
        <v>1950</v>
      </c>
      <c r="G2457" s="203">
        <f>E2457*F2457</f>
        <v>11700</v>
      </c>
    </row>
    <row r="2458" spans="2:7">
      <c r="C2458" s="206"/>
      <c r="D2458" s="197"/>
      <c r="E2458" s="197"/>
      <c r="F2458" s="202"/>
      <c r="G2458" s="203"/>
    </row>
    <row r="2459" spans="2:7">
      <c r="B2459" s="230">
        <f>B2457+1</f>
        <v>19</v>
      </c>
      <c r="C2459" s="201" t="s">
        <v>944</v>
      </c>
      <c r="D2459" s="200" t="s">
        <v>920</v>
      </c>
      <c r="E2459" s="197">
        <v>2</v>
      </c>
      <c r="F2459" s="202">
        <v>1950</v>
      </c>
      <c r="G2459" s="203">
        <f>E2459*F2459</f>
        <v>3900</v>
      </c>
    </row>
    <row r="2460" spans="2:7">
      <c r="C2460" s="206"/>
      <c r="D2460" s="197"/>
      <c r="E2460" s="197"/>
      <c r="F2460" s="202"/>
      <c r="G2460" s="203"/>
    </row>
    <row r="2461" spans="2:7">
      <c r="B2461" s="230">
        <f t="shared" ref="B2461:B2473" si="69">B2459+1</f>
        <v>20</v>
      </c>
      <c r="C2461" s="201" t="s">
        <v>945</v>
      </c>
      <c r="D2461" s="200" t="s">
        <v>920</v>
      </c>
      <c r="E2461" s="197">
        <v>7</v>
      </c>
      <c r="F2461" s="202">
        <v>2350</v>
      </c>
      <c r="G2461" s="203">
        <f>E2461*F2461</f>
        <v>16450</v>
      </c>
    </row>
    <row r="2462" spans="2:7">
      <c r="C2462" s="206"/>
      <c r="D2462" s="197"/>
      <c r="E2462" s="197"/>
      <c r="F2462" s="202"/>
      <c r="G2462" s="203"/>
    </row>
    <row r="2463" spans="2:7">
      <c r="B2463" s="230">
        <f t="shared" si="69"/>
        <v>21</v>
      </c>
      <c r="C2463" s="201" t="s">
        <v>946</v>
      </c>
      <c r="D2463" s="200" t="s">
        <v>920</v>
      </c>
      <c r="E2463" s="197">
        <v>9</v>
      </c>
      <c r="F2463" s="202">
        <v>1950</v>
      </c>
      <c r="G2463" s="203">
        <f>E2463*F2463</f>
        <v>17550</v>
      </c>
    </row>
    <row r="2464" spans="2:7">
      <c r="C2464" s="207"/>
      <c r="D2464" s="208"/>
      <c r="E2464" s="209"/>
      <c r="F2464" s="210"/>
      <c r="G2464" s="211"/>
    </row>
    <row r="2465" spans="2:7">
      <c r="B2465" s="230">
        <f t="shared" si="69"/>
        <v>22</v>
      </c>
      <c r="C2465" s="201" t="s">
        <v>947</v>
      </c>
      <c r="D2465" s="200" t="s">
        <v>920</v>
      </c>
      <c r="E2465" s="197">
        <v>2</v>
      </c>
      <c r="F2465" s="202">
        <v>2350</v>
      </c>
      <c r="G2465" s="203">
        <f>E2465*F2465</f>
        <v>4700</v>
      </c>
    </row>
    <row r="2466" spans="2:7">
      <c r="C2466" s="207"/>
      <c r="D2466" s="208"/>
      <c r="E2466" s="209"/>
      <c r="F2466" s="210"/>
      <c r="G2466" s="211"/>
    </row>
    <row r="2467" spans="2:7">
      <c r="B2467" s="230">
        <f t="shared" si="69"/>
        <v>23</v>
      </c>
      <c r="C2467" s="201" t="s">
        <v>948</v>
      </c>
      <c r="D2467" s="200" t="s">
        <v>920</v>
      </c>
      <c r="E2467" s="197">
        <v>2</v>
      </c>
      <c r="F2467" s="202">
        <v>2950</v>
      </c>
      <c r="G2467" s="203">
        <f>E2467*F2467</f>
        <v>5900</v>
      </c>
    </row>
    <row r="2468" spans="2:7">
      <c r="C2468" s="201"/>
      <c r="D2468" s="200"/>
      <c r="E2468" s="197"/>
      <c r="F2468" s="202"/>
      <c r="G2468" s="203"/>
    </row>
    <row r="2469" spans="2:7">
      <c r="B2469" s="230">
        <f t="shared" si="69"/>
        <v>24</v>
      </c>
      <c r="C2469" s="201" t="s">
        <v>949</v>
      </c>
      <c r="D2469" s="200" t="s">
        <v>920</v>
      </c>
      <c r="E2469" s="197">
        <v>3</v>
      </c>
      <c r="F2469" s="202">
        <v>2950</v>
      </c>
      <c r="G2469" s="203">
        <f>E2469*F2469</f>
        <v>8850</v>
      </c>
    </row>
    <row r="2470" spans="2:7">
      <c r="C2470" s="212"/>
      <c r="D2470" s="213"/>
      <c r="E2470" s="213"/>
      <c r="F2470" s="214"/>
      <c r="G2470" s="203"/>
    </row>
    <row r="2471" spans="2:7">
      <c r="B2471" s="230">
        <f t="shared" si="69"/>
        <v>25</v>
      </c>
      <c r="C2471" s="201" t="s">
        <v>950</v>
      </c>
      <c r="D2471" s="200" t="s">
        <v>920</v>
      </c>
      <c r="E2471" s="197">
        <v>3</v>
      </c>
      <c r="F2471" s="202">
        <v>2950</v>
      </c>
      <c r="G2471" s="203">
        <f>E2471*F2471</f>
        <v>8850</v>
      </c>
    </row>
    <row r="2472" spans="2:7">
      <c r="C2472" s="201"/>
      <c r="D2472" s="200"/>
      <c r="E2472" s="197"/>
      <c r="F2472" s="202"/>
      <c r="G2472" s="203"/>
    </row>
    <row r="2473" spans="2:7">
      <c r="B2473" s="230">
        <f t="shared" si="69"/>
        <v>26</v>
      </c>
      <c r="C2473" s="201" t="s">
        <v>951</v>
      </c>
      <c r="D2473" s="200" t="s">
        <v>920</v>
      </c>
      <c r="E2473" s="197">
        <v>2</v>
      </c>
      <c r="F2473" s="202">
        <v>2950</v>
      </c>
      <c r="G2473" s="203">
        <f>E2473*F2473</f>
        <v>5900</v>
      </c>
    </row>
    <row r="2474" spans="2:7">
      <c r="C2474" s="199"/>
      <c r="D2474" s="200"/>
      <c r="E2474" s="197"/>
      <c r="F2474" s="196"/>
      <c r="G2474" s="204"/>
    </row>
    <row r="2475" spans="2:7">
      <c r="C2475" s="205" t="s">
        <v>952</v>
      </c>
      <c r="D2475" s="197"/>
      <c r="E2475" s="197"/>
      <c r="F2475" s="196"/>
      <c r="G2475" s="204"/>
    </row>
    <row r="2476" spans="2:7">
      <c r="C2476" s="206"/>
      <c r="D2476" s="197"/>
      <c r="E2476" s="197"/>
      <c r="F2476" s="202"/>
      <c r="G2476" s="203"/>
    </row>
    <row r="2477" spans="2:7" ht="93.6">
      <c r="C2477" s="199" t="s">
        <v>953</v>
      </c>
      <c r="D2477" s="197"/>
      <c r="E2477" s="197"/>
      <c r="F2477" s="202"/>
      <c r="G2477" s="203"/>
    </row>
    <row r="2478" spans="2:7">
      <c r="C2478" s="199"/>
      <c r="D2478" s="197"/>
      <c r="E2478" s="197"/>
      <c r="F2478" s="202"/>
      <c r="G2478" s="203"/>
    </row>
    <row r="2479" spans="2:7">
      <c r="B2479" s="230">
        <f>B2473+1</f>
        <v>27</v>
      </c>
      <c r="C2479" s="206" t="s">
        <v>954</v>
      </c>
      <c r="D2479" s="197" t="s">
        <v>32</v>
      </c>
      <c r="E2479" s="197">
        <v>260</v>
      </c>
      <c r="F2479" s="202">
        <v>90</v>
      </c>
      <c r="G2479" s="203">
        <f>E2479*F2479</f>
        <v>23400</v>
      </c>
    </row>
    <row r="2480" spans="2:7">
      <c r="C2480" s="206"/>
      <c r="D2480" s="197"/>
      <c r="E2480" s="197"/>
      <c r="F2480" s="202"/>
      <c r="G2480" s="203"/>
    </row>
    <row r="2481" spans="2:7">
      <c r="B2481" s="230">
        <f>B2479+1</f>
        <v>28</v>
      </c>
      <c r="C2481" s="206" t="s">
        <v>955</v>
      </c>
      <c r="D2481" s="197" t="s">
        <v>32</v>
      </c>
      <c r="E2481" s="197">
        <v>96</v>
      </c>
      <c r="F2481" s="202">
        <v>100</v>
      </c>
      <c r="G2481" s="203">
        <f>E2481*F2481</f>
        <v>9600</v>
      </c>
    </row>
    <row r="2482" spans="2:7">
      <c r="C2482" s="206"/>
      <c r="D2482" s="197"/>
      <c r="E2482" s="197"/>
      <c r="F2482" s="202"/>
      <c r="G2482" s="203"/>
    </row>
    <row r="2483" spans="2:7">
      <c r="B2483" s="230">
        <f t="shared" ref="B2483:B2495" si="70">B2481+1</f>
        <v>29</v>
      </c>
      <c r="C2483" s="206" t="s">
        <v>956</v>
      </c>
      <c r="D2483" s="197" t="s">
        <v>32</v>
      </c>
      <c r="E2483" s="197">
        <v>330</v>
      </c>
      <c r="F2483" s="202">
        <v>120</v>
      </c>
      <c r="G2483" s="203">
        <f>E2483*F2483</f>
        <v>39600</v>
      </c>
    </row>
    <row r="2484" spans="2:7">
      <c r="C2484" s="206"/>
      <c r="D2484" s="197"/>
      <c r="E2484" s="197"/>
      <c r="F2484" s="202"/>
      <c r="G2484" s="203"/>
    </row>
    <row r="2485" spans="2:7">
      <c r="B2485" s="230">
        <f t="shared" si="70"/>
        <v>30</v>
      </c>
      <c r="C2485" s="206" t="s">
        <v>957</v>
      </c>
      <c r="D2485" s="197" t="s">
        <v>32</v>
      </c>
      <c r="E2485" s="197">
        <v>159</v>
      </c>
      <c r="F2485" s="202">
        <v>150</v>
      </c>
      <c r="G2485" s="203">
        <f>E2485*F2485</f>
        <v>23850</v>
      </c>
    </row>
    <row r="2486" spans="2:7">
      <c r="C2486" s="206"/>
      <c r="D2486" s="197"/>
      <c r="E2486" s="197"/>
      <c r="F2486" s="202"/>
      <c r="G2486" s="203"/>
    </row>
    <row r="2487" spans="2:7">
      <c r="B2487" s="230">
        <f t="shared" si="70"/>
        <v>31</v>
      </c>
      <c r="C2487" s="206" t="s">
        <v>958</v>
      </c>
      <c r="D2487" s="197" t="s">
        <v>32</v>
      </c>
      <c r="E2487" s="197">
        <v>44</v>
      </c>
      <c r="F2487" s="202">
        <v>170</v>
      </c>
      <c r="G2487" s="203">
        <f>E2487*F2487</f>
        <v>7480</v>
      </c>
    </row>
    <row r="2488" spans="2:7">
      <c r="C2488" s="206"/>
      <c r="D2488" s="197"/>
      <c r="E2488" s="197"/>
      <c r="F2488" s="202"/>
      <c r="G2488" s="203"/>
    </row>
    <row r="2489" spans="2:7">
      <c r="B2489" s="230">
        <f t="shared" si="70"/>
        <v>32</v>
      </c>
      <c r="C2489" s="206" t="s">
        <v>959</v>
      </c>
      <c r="D2489" s="197" t="s">
        <v>32</v>
      </c>
      <c r="E2489" s="197">
        <v>26</v>
      </c>
      <c r="F2489" s="202">
        <v>190</v>
      </c>
      <c r="G2489" s="203">
        <f>E2489*F2489</f>
        <v>4940</v>
      </c>
    </row>
    <row r="2490" spans="2:7">
      <c r="C2490" s="206"/>
      <c r="D2490" s="197"/>
      <c r="E2490" s="197"/>
      <c r="F2490" s="202"/>
      <c r="G2490" s="203"/>
    </row>
    <row r="2491" spans="2:7">
      <c r="B2491" s="230">
        <f t="shared" si="70"/>
        <v>33</v>
      </c>
      <c r="C2491" s="206" t="s">
        <v>960</v>
      </c>
      <c r="D2491" s="197" t="s">
        <v>32</v>
      </c>
      <c r="E2491" s="197">
        <v>33</v>
      </c>
      <c r="F2491" s="202">
        <v>210</v>
      </c>
      <c r="G2491" s="203">
        <f>E2491*F2491</f>
        <v>6930</v>
      </c>
    </row>
    <row r="2492" spans="2:7">
      <c r="C2492" s="206"/>
      <c r="D2492" s="197"/>
      <c r="E2492" s="197"/>
      <c r="F2492" s="202"/>
      <c r="G2492" s="203"/>
    </row>
    <row r="2493" spans="2:7">
      <c r="B2493" s="230">
        <f t="shared" si="70"/>
        <v>34</v>
      </c>
      <c r="C2493" s="206" t="s">
        <v>961</v>
      </c>
      <c r="D2493" s="197" t="s">
        <v>32</v>
      </c>
      <c r="E2493" s="197">
        <v>24</v>
      </c>
      <c r="F2493" s="202">
        <v>250</v>
      </c>
      <c r="G2493" s="203">
        <f>E2493*F2493</f>
        <v>6000</v>
      </c>
    </row>
    <row r="2494" spans="2:7">
      <c r="C2494" s="206"/>
      <c r="D2494" s="197"/>
      <c r="E2494" s="197"/>
      <c r="F2494" s="202"/>
      <c r="G2494" s="203"/>
    </row>
    <row r="2495" spans="2:7">
      <c r="B2495" s="230">
        <f t="shared" si="70"/>
        <v>35</v>
      </c>
      <c r="C2495" s="206" t="s">
        <v>962</v>
      </c>
      <c r="D2495" s="197" t="s">
        <v>32</v>
      </c>
      <c r="E2495" s="197">
        <v>14</v>
      </c>
      <c r="F2495" s="202">
        <v>310</v>
      </c>
      <c r="G2495" s="203">
        <f>E2495*F2495</f>
        <v>4340</v>
      </c>
    </row>
    <row r="2496" spans="2:7">
      <c r="C2496" s="206"/>
      <c r="D2496" s="197"/>
      <c r="E2496" s="197"/>
      <c r="F2496" s="202"/>
      <c r="G2496" s="203"/>
    </row>
    <row r="2497" spans="2:7" ht="70.2">
      <c r="C2497" s="199" t="s">
        <v>963</v>
      </c>
      <c r="D2497" s="197"/>
      <c r="E2497" s="197"/>
      <c r="F2497" s="202"/>
      <c r="G2497" s="203"/>
    </row>
    <row r="2498" spans="2:7">
      <c r="C2498" s="199"/>
      <c r="D2498" s="197"/>
      <c r="E2498" s="197"/>
      <c r="F2498" s="202"/>
      <c r="G2498" s="203"/>
    </row>
    <row r="2499" spans="2:7">
      <c r="B2499" s="230">
        <f>B2495+1</f>
        <v>36</v>
      </c>
      <c r="C2499" s="201" t="s">
        <v>964</v>
      </c>
      <c r="D2499" s="200" t="s">
        <v>920</v>
      </c>
      <c r="E2499" s="197">
        <v>10</v>
      </c>
      <c r="F2499" s="202">
        <v>450</v>
      </c>
      <c r="G2499" s="203">
        <f>E2499*F2499</f>
        <v>4500</v>
      </c>
    </row>
    <row r="2500" spans="2:7">
      <c r="C2500" s="201"/>
      <c r="D2500" s="200"/>
      <c r="E2500" s="197"/>
      <c r="F2500" s="202"/>
      <c r="G2500" s="203"/>
    </row>
    <row r="2501" spans="2:7">
      <c r="B2501" s="230">
        <f>B2499+1</f>
        <v>37</v>
      </c>
      <c r="C2501" s="201" t="s">
        <v>965</v>
      </c>
      <c r="D2501" s="200" t="s">
        <v>920</v>
      </c>
      <c r="E2501" s="197">
        <v>10</v>
      </c>
      <c r="F2501" s="202">
        <v>550</v>
      </c>
      <c r="G2501" s="203">
        <f>E2501*F2501</f>
        <v>5500</v>
      </c>
    </row>
    <row r="2502" spans="2:7">
      <c r="C2502" s="206"/>
      <c r="D2502" s="197"/>
      <c r="E2502" s="197"/>
      <c r="F2502" s="202"/>
      <c r="G2502" s="203"/>
    </row>
    <row r="2503" spans="2:7">
      <c r="B2503" s="230">
        <f t="shared" ref="B2503:B2511" si="71">B2501+1</f>
        <v>38</v>
      </c>
      <c r="C2503" s="201" t="s">
        <v>966</v>
      </c>
      <c r="D2503" s="200" t="s">
        <v>920</v>
      </c>
      <c r="E2503" s="197">
        <v>26</v>
      </c>
      <c r="F2503" s="202">
        <v>650</v>
      </c>
      <c r="G2503" s="203">
        <f>E2503*F2503</f>
        <v>16900</v>
      </c>
    </row>
    <row r="2504" spans="2:7">
      <c r="C2504" s="201"/>
      <c r="D2504" s="200"/>
      <c r="E2504" s="197"/>
      <c r="F2504" s="202"/>
      <c r="G2504" s="203"/>
    </row>
    <row r="2505" spans="2:7">
      <c r="B2505" s="230">
        <f t="shared" si="71"/>
        <v>39</v>
      </c>
      <c r="C2505" s="201" t="s">
        <v>967</v>
      </c>
      <c r="D2505" s="200" t="s">
        <v>920</v>
      </c>
      <c r="E2505" s="197">
        <v>21</v>
      </c>
      <c r="F2505" s="202">
        <v>750</v>
      </c>
      <c r="G2505" s="203">
        <f>E2505*F2505</f>
        <v>15750</v>
      </c>
    </row>
    <row r="2506" spans="2:7">
      <c r="C2506" s="201"/>
      <c r="D2506" s="200"/>
      <c r="E2506" s="197"/>
      <c r="F2506" s="202"/>
      <c r="G2506" s="203"/>
    </row>
    <row r="2507" spans="2:7">
      <c r="B2507" s="230">
        <f t="shared" si="71"/>
        <v>40</v>
      </c>
      <c r="C2507" s="201" t="s">
        <v>968</v>
      </c>
      <c r="D2507" s="200" t="s">
        <v>920</v>
      </c>
      <c r="E2507" s="197">
        <v>22</v>
      </c>
      <c r="F2507" s="202">
        <v>780</v>
      </c>
      <c r="G2507" s="203">
        <f>E2507*F2507</f>
        <v>17160</v>
      </c>
    </row>
    <row r="2508" spans="2:7">
      <c r="C2508" s="206"/>
      <c r="D2508" s="197"/>
      <c r="E2508" s="197"/>
      <c r="F2508" s="202"/>
      <c r="G2508" s="203"/>
    </row>
    <row r="2509" spans="2:7">
      <c r="B2509" s="230">
        <f t="shared" si="71"/>
        <v>41</v>
      </c>
      <c r="C2509" s="201" t="s">
        <v>969</v>
      </c>
      <c r="D2509" s="200" t="s">
        <v>920</v>
      </c>
      <c r="E2509" s="197">
        <v>16</v>
      </c>
      <c r="F2509" s="202">
        <v>810</v>
      </c>
      <c r="G2509" s="203">
        <f>E2509*F2509</f>
        <v>12960</v>
      </c>
    </row>
    <row r="2510" spans="2:7">
      <c r="C2510" s="201"/>
      <c r="D2510" s="200"/>
      <c r="E2510" s="197"/>
      <c r="F2510" s="202"/>
      <c r="G2510" s="203"/>
    </row>
    <row r="2511" spans="2:7">
      <c r="B2511" s="230">
        <f t="shared" si="71"/>
        <v>42</v>
      </c>
      <c r="C2511" s="201" t="s">
        <v>970</v>
      </c>
      <c r="D2511" s="200" t="s">
        <v>920</v>
      </c>
      <c r="E2511" s="197">
        <v>13</v>
      </c>
      <c r="F2511" s="202">
        <v>890</v>
      </c>
      <c r="G2511" s="203">
        <f>E2511*F2511</f>
        <v>11570</v>
      </c>
    </row>
    <row r="2512" spans="2:7">
      <c r="C2512" s="201"/>
      <c r="D2512" s="200"/>
      <c r="E2512" s="197"/>
      <c r="F2512" s="202"/>
      <c r="G2512" s="203"/>
    </row>
    <row r="2513" spans="2:7">
      <c r="C2513" s="199" t="s">
        <v>971</v>
      </c>
      <c r="D2513" s="197"/>
      <c r="E2513" s="197"/>
      <c r="F2513" s="202"/>
      <c r="G2513" s="203"/>
    </row>
    <row r="2514" spans="2:7">
      <c r="C2514" s="201"/>
      <c r="D2514" s="200"/>
      <c r="E2514" s="197"/>
      <c r="F2514" s="202"/>
      <c r="G2514" s="203"/>
    </row>
    <row r="2515" spans="2:7">
      <c r="B2515" s="230">
        <f>B2511+1</f>
        <v>43</v>
      </c>
      <c r="C2515" s="201" t="s">
        <v>972</v>
      </c>
      <c r="D2515" s="200" t="s">
        <v>920</v>
      </c>
      <c r="E2515" s="197">
        <v>37</v>
      </c>
      <c r="F2515" s="202">
        <v>2500</v>
      </c>
      <c r="G2515" s="203">
        <f>E2515*F2515</f>
        <v>92500</v>
      </c>
    </row>
    <row r="2516" spans="2:7">
      <c r="C2516" s="201"/>
      <c r="D2516" s="200"/>
      <c r="E2516" s="197"/>
      <c r="F2516" s="202"/>
      <c r="G2516" s="203"/>
    </row>
    <row r="2517" spans="2:7" ht="46.8">
      <c r="C2517" s="199" t="s">
        <v>973</v>
      </c>
      <c r="D2517" s="197"/>
      <c r="E2517" s="197"/>
      <c r="F2517" s="202"/>
      <c r="G2517" s="203"/>
    </row>
    <row r="2518" spans="2:7">
      <c r="C2518" s="206"/>
      <c r="D2518" s="197"/>
      <c r="E2518" s="197"/>
      <c r="F2518" s="202"/>
      <c r="G2518" s="203"/>
    </row>
    <row r="2519" spans="2:7">
      <c r="B2519" s="230">
        <f>B2515+1</f>
        <v>44</v>
      </c>
      <c r="C2519" s="206" t="s">
        <v>974</v>
      </c>
      <c r="D2519" s="197" t="s">
        <v>32</v>
      </c>
      <c r="E2519" s="197">
        <v>90</v>
      </c>
      <c r="F2519" s="202">
        <v>450</v>
      </c>
      <c r="G2519" s="203">
        <f>E2519*F2519</f>
        <v>40500</v>
      </c>
    </row>
    <row r="2520" spans="2:7">
      <c r="C2520" s="206"/>
      <c r="D2520" s="197"/>
      <c r="E2520" s="197"/>
      <c r="F2520" s="202"/>
      <c r="G2520" s="203"/>
    </row>
    <row r="2521" spans="2:7">
      <c r="B2521" s="230">
        <f>B2519+1</f>
        <v>45</v>
      </c>
      <c r="C2521" s="206" t="s">
        <v>975</v>
      </c>
      <c r="D2521" s="197" t="s">
        <v>32</v>
      </c>
      <c r="E2521" s="197">
        <v>80</v>
      </c>
      <c r="F2521" s="202">
        <v>320</v>
      </c>
      <c r="G2521" s="203">
        <f>E2521*F2521</f>
        <v>25600</v>
      </c>
    </row>
    <row r="2522" spans="2:7">
      <c r="C2522" s="223"/>
      <c r="D2522" s="279"/>
      <c r="E2522" s="279"/>
      <c r="F2522" s="34"/>
      <c r="G2522" s="280"/>
    </row>
    <row r="2523" spans="2:7">
      <c r="B2523" s="230">
        <f t="shared" ref="B2523" si="72">B2521+1</f>
        <v>46</v>
      </c>
      <c r="C2523" s="206" t="s">
        <v>976</v>
      </c>
      <c r="D2523" s="197" t="s">
        <v>32</v>
      </c>
      <c r="E2523" s="197">
        <v>250</v>
      </c>
      <c r="F2523" s="202">
        <v>210</v>
      </c>
      <c r="G2523" s="203">
        <f>E2523*F2523</f>
        <v>52500</v>
      </c>
    </row>
    <row r="2524" spans="2:7">
      <c r="C2524" s="206"/>
      <c r="D2524" s="197"/>
      <c r="E2524" s="197"/>
      <c r="F2524" s="202"/>
      <c r="G2524" s="203"/>
    </row>
    <row r="2525" spans="2:7">
      <c r="C2525" s="199" t="s">
        <v>977</v>
      </c>
      <c r="D2525" s="197"/>
      <c r="E2525" s="197"/>
      <c r="F2525" s="202"/>
      <c r="G2525" s="203"/>
    </row>
    <row r="2526" spans="2:7">
      <c r="C2526" s="199"/>
      <c r="D2526" s="197"/>
      <c r="E2526" s="197"/>
      <c r="F2526" s="202"/>
      <c r="G2526" s="203"/>
    </row>
    <row r="2527" spans="2:7">
      <c r="B2527" s="230">
        <f>B2523+1</f>
        <v>47</v>
      </c>
      <c r="C2527" s="206" t="s">
        <v>978</v>
      </c>
      <c r="D2527" s="197" t="s">
        <v>920</v>
      </c>
      <c r="E2527" s="197">
        <v>45</v>
      </c>
      <c r="F2527" s="202">
        <v>510</v>
      </c>
      <c r="G2527" s="203">
        <f>E2527*F2527</f>
        <v>22950</v>
      </c>
    </row>
    <row r="2528" spans="2:7">
      <c r="C2528" s="206"/>
      <c r="D2528" s="197"/>
      <c r="E2528" s="197"/>
      <c r="F2528" s="202"/>
      <c r="G2528" s="203"/>
    </row>
    <row r="2529" spans="2:7">
      <c r="B2529" s="230">
        <f>B2527+1</f>
        <v>48</v>
      </c>
      <c r="C2529" s="206" t="s">
        <v>979</v>
      </c>
      <c r="D2529" s="197" t="s">
        <v>920</v>
      </c>
      <c r="E2529" s="197">
        <v>41</v>
      </c>
      <c r="F2529" s="202">
        <v>420</v>
      </c>
      <c r="G2529" s="203">
        <f>E2529*F2529</f>
        <v>17220</v>
      </c>
    </row>
    <row r="2530" spans="2:7">
      <c r="C2530" s="206"/>
      <c r="D2530" s="197"/>
      <c r="E2530" s="197"/>
      <c r="F2530" s="202"/>
      <c r="G2530" s="203"/>
    </row>
    <row r="2531" spans="2:7">
      <c r="B2531" s="230">
        <f>B2529+1</f>
        <v>49</v>
      </c>
      <c r="C2531" s="206" t="s">
        <v>980</v>
      </c>
      <c r="D2531" s="197" t="s">
        <v>920</v>
      </c>
      <c r="E2531" s="197">
        <v>126</v>
      </c>
      <c r="F2531" s="202">
        <v>380</v>
      </c>
      <c r="G2531" s="203">
        <f>E2531*F2531</f>
        <v>47880</v>
      </c>
    </row>
    <row r="2532" spans="2:7">
      <c r="C2532" s="206"/>
      <c r="D2532" s="197"/>
      <c r="E2532" s="197"/>
      <c r="F2532" s="202"/>
      <c r="G2532" s="203"/>
    </row>
    <row r="2533" spans="2:7" ht="46.8">
      <c r="C2533" s="199" t="s">
        <v>981</v>
      </c>
      <c r="D2533" s="197"/>
      <c r="E2533" s="197"/>
      <c r="F2533" s="202"/>
      <c r="G2533" s="203"/>
    </row>
    <row r="2534" spans="2:7">
      <c r="C2534" s="206"/>
      <c r="D2534" s="197"/>
      <c r="E2534" s="197"/>
      <c r="F2534" s="202"/>
      <c r="G2534" s="203"/>
    </row>
    <row r="2535" spans="2:7">
      <c r="C2535" s="206" t="s">
        <v>982</v>
      </c>
      <c r="D2535" s="197" t="s">
        <v>32</v>
      </c>
      <c r="E2535" s="197">
        <v>30</v>
      </c>
      <c r="F2535" s="202">
        <v>320</v>
      </c>
      <c r="G2535" s="203">
        <f>E2535*F2535</f>
        <v>9600</v>
      </c>
    </row>
    <row r="2536" spans="2:7">
      <c r="C2536" s="206"/>
      <c r="D2536" s="197"/>
      <c r="E2536" s="197"/>
      <c r="F2536" s="202"/>
      <c r="G2536" s="203"/>
    </row>
    <row r="2537" spans="2:7">
      <c r="C2537" s="215" t="s">
        <v>983</v>
      </c>
      <c r="D2537" s="197"/>
      <c r="E2537" s="197"/>
      <c r="F2537" s="202"/>
      <c r="G2537" s="203"/>
    </row>
    <row r="2538" spans="2:7">
      <c r="C2538" s="205"/>
      <c r="D2538" s="197"/>
      <c r="E2538" s="197"/>
      <c r="F2538" s="202"/>
      <c r="G2538" s="203"/>
    </row>
    <row r="2539" spans="2:7">
      <c r="B2539" s="230">
        <f>B2531+1</f>
        <v>50</v>
      </c>
      <c r="C2539" s="206" t="s">
        <v>984</v>
      </c>
      <c r="D2539" s="197" t="s">
        <v>920</v>
      </c>
      <c r="E2539" s="197">
        <v>16</v>
      </c>
      <c r="F2539" s="202">
        <v>450</v>
      </c>
      <c r="G2539" s="203">
        <f>E2539*F2539</f>
        <v>7200</v>
      </c>
    </row>
    <row r="2540" spans="2:7">
      <c r="C2540" s="205"/>
      <c r="D2540" s="197"/>
      <c r="E2540" s="197"/>
      <c r="F2540" s="202"/>
      <c r="G2540" s="203"/>
    </row>
    <row r="2541" spans="2:7">
      <c r="C2541" s="205" t="s">
        <v>985</v>
      </c>
      <c r="D2541" s="197"/>
      <c r="E2541" s="197"/>
      <c r="F2541" s="202"/>
      <c r="G2541" s="203"/>
    </row>
    <row r="2542" spans="2:7">
      <c r="C2542" s="206"/>
      <c r="D2542" s="197"/>
      <c r="E2542" s="197"/>
      <c r="F2542" s="202"/>
      <c r="G2542" s="203"/>
    </row>
    <row r="2543" spans="2:7" ht="46.8">
      <c r="B2543" s="230">
        <f>B2539+1</f>
        <v>51</v>
      </c>
      <c r="C2543" s="207" t="s">
        <v>986</v>
      </c>
      <c r="D2543" s="197" t="s">
        <v>32</v>
      </c>
      <c r="E2543" s="197">
        <v>260</v>
      </c>
      <c r="F2543" s="202">
        <v>210</v>
      </c>
      <c r="G2543" s="203">
        <f>E2543*F2543</f>
        <v>54600</v>
      </c>
    </row>
    <row r="2544" spans="2:7">
      <c r="C2544" s="206"/>
      <c r="D2544" s="197"/>
      <c r="E2544" s="197"/>
      <c r="F2544" s="202"/>
      <c r="G2544" s="203"/>
    </row>
    <row r="2545" spans="2:7">
      <c r="C2545" s="205" t="s">
        <v>987</v>
      </c>
      <c r="D2545" s="197"/>
      <c r="E2545" s="197"/>
      <c r="F2545" s="202"/>
      <c r="G2545" s="203"/>
    </row>
    <row r="2546" spans="2:7">
      <c r="C2546" s="206"/>
      <c r="D2546" s="197"/>
      <c r="E2546" s="197"/>
      <c r="F2546" s="202"/>
      <c r="G2546" s="203"/>
    </row>
    <row r="2547" spans="2:7">
      <c r="B2547" s="230">
        <f>B2543+1</f>
        <v>52</v>
      </c>
      <c r="C2547" s="206" t="s">
        <v>988</v>
      </c>
      <c r="D2547" s="197" t="s">
        <v>32</v>
      </c>
      <c r="E2547" s="197">
        <v>150</v>
      </c>
      <c r="F2547" s="202">
        <v>90</v>
      </c>
      <c r="G2547" s="203">
        <f>E2547*F2547</f>
        <v>13500</v>
      </c>
    </row>
    <row r="2548" spans="2:7">
      <c r="C2548" s="206"/>
      <c r="D2548" s="197"/>
      <c r="E2548" s="197"/>
      <c r="F2548" s="202"/>
      <c r="G2548" s="203"/>
    </row>
    <row r="2549" spans="2:7">
      <c r="B2549" s="230">
        <f>B2547+1</f>
        <v>53</v>
      </c>
      <c r="C2549" s="206" t="s">
        <v>989</v>
      </c>
      <c r="D2549" s="197" t="s">
        <v>32</v>
      </c>
      <c r="E2549" s="197">
        <v>100</v>
      </c>
      <c r="F2549" s="202">
        <v>75</v>
      </c>
      <c r="G2549" s="203">
        <f>E2549*F2549</f>
        <v>7500</v>
      </c>
    </row>
    <row r="2550" spans="2:7">
      <c r="C2550" s="206"/>
      <c r="D2550" s="197"/>
      <c r="E2550" s="197"/>
      <c r="F2550" s="202"/>
      <c r="G2550" s="203"/>
    </row>
    <row r="2551" spans="2:7">
      <c r="C2551" s="199" t="s">
        <v>990</v>
      </c>
      <c r="D2551" s="197"/>
      <c r="E2551" s="197"/>
      <c r="F2551" s="202"/>
      <c r="G2551" s="203"/>
    </row>
    <row r="2552" spans="2:7">
      <c r="C2552" s="205"/>
      <c r="D2552" s="197"/>
      <c r="E2552" s="197"/>
      <c r="F2552" s="196"/>
      <c r="G2552" s="204"/>
    </row>
    <row r="2553" spans="2:7">
      <c r="B2553" s="230">
        <f>B2549+1</f>
        <v>54</v>
      </c>
      <c r="C2553" s="206" t="s">
        <v>991</v>
      </c>
      <c r="D2553" s="197" t="s">
        <v>920</v>
      </c>
      <c r="E2553" s="197">
        <v>73</v>
      </c>
      <c r="F2553" s="202">
        <v>182</v>
      </c>
      <c r="G2553" s="203">
        <f>E2553*F2553</f>
        <v>13286</v>
      </c>
    </row>
    <row r="2554" spans="2:7">
      <c r="C2554" s="206"/>
      <c r="D2554" s="197"/>
      <c r="E2554" s="197"/>
      <c r="F2554" s="202"/>
      <c r="G2554" s="203"/>
    </row>
    <row r="2555" spans="2:7">
      <c r="B2555" s="230">
        <f>B2553+1</f>
        <v>55</v>
      </c>
      <c r="C2555" s="206" t="s">
        <v>992</v>
      </c>
      <c r="D2555" s="197" t="s">
        <v>920</v>
      </c>
      <c r="E2555" s="197">
        <v>49</v>
      </c>
      <c r="F2555" s="202">
        <v>150</v>
      </c>
      <c r="G2555" s="203">
        <f>E2555*F2555</f>
        <v>7350</v>
      </c>
    </row>
    <row r="2556" spans="2:7">
      <c r="C2556" s="216"/>
      <c r="D2556" s="196"/>
      <c r="E2556" s="196"/>
      <c r="F2556" s="196"/>
      <c r="G2556" s="217"/>
    </row>
    <row r="2557" spans="2:7">
      <c r="B2557" s="230">
        <f>B2555+1</f>
        <v>56</v>
      </c>
      <c r="C2557" s="305" t="s">
        <v>993</v>
      </c>
      <c r="D2557" s="197" t="s">
        <v>309</v>
      </c>
      <c r="E2557" s="197">
        <v>60</v>
      </c>
      <c r="F2557" s="202">
        <v>450</v>
      </c>
      <c r="G2557" s="203">
        <f>E2557*F2557</f>
        <v>27000</v>
      </c>
    </row>
    <row r="2558" spans="2:7">
      <c r="C2558" s="306"/>
      <c r="D2558" s="197"/>
      <c r="E2558" s="197"/>
      <c r="F2558" s="196"/>
      <c r="G2558" s="204"/>
    </row>
    <row r="2559" spans="2:7">
      <c r="C2559" s="205" t="s">
        <v>994</v>
      </c>
      <c r="D2559" s="197"/>
      <c r="E2559" s="197"/>
      <c r="F2559" s="196"/>
      <c r="G2559" s="204"/>
    </row>
    <row r="2560" spans="2:7">
      <c r="C2560" s="306"/>
      <c r="D2560" s="197"/>
      <c r="E2560" s="197"/>
      <c r="F2560" s="196"/>
      <c r="G2560" s="204"/>
    </row>
    <row r="2561" spans="2:7" ht="93.6">
      <c r="C2561" s="199" t="s">
        <v>995</v>
      </c>
      <c r="D2561" s="197"/>
      <c r="E2561" s="197"/>
      <c r="F2561" s="196"/>
      <c r="G2561" s="204"/>
    </row>
    <row r="2562" spans="2:7">
      <c r="C2562" s="201"/>
      <c r="D2562" s="197"/>
      <c r="E2562" s="197"/>
      <c r="F2562" s="196"/>
      <c r="G2562" s="204"/>
    </row>
    <row r="2563" spans="2:7" ht="46.8">
      <c r="C2563" s="199" t="s">
        <v>996</v>
      </c>
      <c r="D2563" s="197"/>
      <c r="E2563" s="197"/>
      <c r="F2563" s="196"/>
      <c r="G2563" s="204"/>
    </row>
    <row r="2564" spans="2:7">
      <c r="C2564" s="201"/>
      <c r="D2564" s="197"/>
      <c r="E2564" s="197"/>
      <c r="F2564" s="196"/>
      <c r="G2564" s="204"/>
    </row>
    <row r="2565" spans="2:7" ht="26.4">
      <c r="B2565" s="230">
        <f>B2557+1</f>
        <v>57</v>
      </c>
      <c r="C2565" s="218" t="s">
        <v>1031</v>
      </c>
      <c r="D2565" s="197" t="s">
        <v>997</v>
      </c>
      <c r="E2565" s="197">
        <v>6</v>
      </c>
      <c r="F2565" s="202">
        <v>22000</v>
      </c>
      <c r="G2565" s="203">
        <f>E2565*F2565</f>
        <v>132000</v>
      </c>
    </row>
    <row r="2566" spans="2:7">
      <c r="C2566" s="212"/>
      <c r="D2566" s="197"/>
      <c r="E2566" s="197"/>
      <c r="F2566" s="202"/>
      <c r="G2566" s="204"/>
    </row>
    <row r="2567" spans="2:7" ht="26.4">
      <c r="B2567" s="230">
        <f>B2565+1</f>
        <v>58</v>
      </c>
      <c r="C2567" s="218" t="s">
        <v>1032</v>
      </c>
      <c r="D2567" s="209" t="s">
        <v>997</v>
      </c>
      <c r="E2567" s="209">
        <v>4</v>
      </c>
      <c r="F2567" s="202">
        <v>25000</v>
      </c>
      <c r="G2567" s="203">
        <f>E2567*F2567</f>
        <v>100000</v>
      </c>
    </row>
    <row r="2568" spans="2:7">
      <c r="C2568" s="212"/>
      <c r="D2568" s="197"/>
      <c r="E2568" s="197"/>
      <c r="F2568" s="202"/>
      <c r="G2568" s="203"/>
    </row>
    <row r="2569" spans="2:7" ht="26.4">
      <c r="B2569" s="230">
        <f>B2567+1</f>
        <v>59</v>
      </c>
      <c r="C2569" s="212" t="s">
        <v>1033</v>
      </c>
      <c r="D2569" s="197" t="s">
        <v>997</v>
      </c>
      <c r="E2569" s="197">
        <v>3</v>
      </c>
      <c r="F2569" s="202">
        <v>15000</v>
      </c>
      <c r="G2569" s="203">
        <f>E2569*F2569</f>
        <v>45000</v>
      </c>
    </row>
    <row r="2570" spans="2:7">
      <c r="C2570" s="212"/>
      <c r="D2570" s="197"/>
      <c r="E2570" s="197"/>
      <c r="F2570" s="202"/>
      <c r="G2570" s="204"/>
    </row>
    <row r="2571" spans="2:7" ht="46.8">
      <c r="C2571" s="199" t="s">
        <v>998</v>
      </c>
      <c r="D2571" s="197"/>
      <c r="E2571" s="197"/>
      <c r="F2571" s="202"/>
      <c r="G2571" s="204"/>
    </row>
    <row r="2572" spans="2:7">
      <c r="C2572" s="201"/>
      <c r="D2572" s="197"/>
      <c r="E2572" s="197"/>
      <c r="F2572" s="196"/>
      <c r="G2572" s="204"/>
    </row>
    <row r="2573" spans="2:7" ht="46.8">
      <c r="C2573" s="307" t="s">
        <v>999</v>
      </c>
      <c r="D2573" s="197"/>
      <c r="E2573" s="197"/>
      <c r="F2573" s="202"/>
      <c r="G2573" s="204"/>
    </row>
    <row r="2574" spans="2:7">
      <c r="C2574" s="201"/>
      <c r="D2574" s="197"/>
      <c r="E2574" s="197"/>
      <c r="F2574" s="202"/>
      <c r="G2574" s="204"/>
    </row>
    <row r="2575" spans="2:7">
      <c r="B2575" s="230">
        <f>B2569+1</f>
        <v>60</v>
      </c>
      <c r="C2575" s="201" t="s">
        <v>1000</v>
      </c>
      <c r="D2575" s="197" t="s">
        <v>920</v>
      </c>
      <c r="E2575" s="197">
        <v>18</v>
      </c>
      <c r="F2575" s="202">
        <v>2500</v>
      </c>
      <c r="G2575" s="203">
        <f>E2575*F2575</f>
        <v>45000</v>
      </c>
    </row>
    <row r="2576" spans="2:7">
      <c r="C2576" s="201"/>
      <c r="D2576" s="197"/>
      <c r="E2576" s="197"/>
      <c r="F2576" s="202"/>
      <c r="G2576" s="203"/>
    </row>
    <row r="2577" spans="2:7">
      <c r="B2577" s="230">
        <f>B2575+1</f>
        <v>61</v>
      </c>
      <c r="C2577" s="201" t="s">
        <v>1001</v>
      </c>
      <c r="D2577" s="197" t="s">
        <v>920</v>
      </c>
      <c r="E2577" s="197">
        <v>26</v>
      </c>
      <c r="F2577" s="202">
        <v>2500</v>
      </c>
      <c r="G2577" s="203">
        <f>E2577*F2577</f>
        <v>65000</v>
      </c>
    </row>
    <row r="2578" spans="2:7">
      <c r="C2578" s="201"/>
      <c r="D2578" s="197"/>
      <c r="E2578" s="197"/>
      <c r="F2578" s="202"/>
      <c r="G2578" s="203"/>
    </row>
    <row r="2579" spans="2:7">
      <c r="C2579" s="219" t="s">
        <v>1002</v>
      </c>
      <c r="D2579" s="213"/>
      <c r="E2579" s="213"/>
      <c r="F2579" s="202"/>
      <c r="G2579" s="203"/>
    </row>
    <row r="2580" spans="2:7">
      <c r="C2580" s="212"/>
      <c r="D2580" s="213"/>
      <c r="E2580" s="213"/>
      <c r="F2580" s="210"/>
      <c r="G2580" s="211"/>
    </row>
    <row r="2581" spans="2:7">
      <c r="B2581" s="230">
        <f>B2577+1</f>
        <v>62</v>
      </c>
      <c r="C2581" s="102" t="s">
        <v>1003</v>
      </c>
      <c r="D2581" s="213" t="s">
        <v>920</v>
      </c>
      <c r="E2581" s="213">
        <v>10</v>
      </c>
      <c r="F2581" s="210">
        <v>4000</v>
      </c>
      <c r="G2581" s="203">
        <f>E2581*F2581</f>
        <v>40000</v>
      </c>
    </row>
    <row r="2582" spans="2:7">
      <c r="C2582" s="212"/>
      <c r="D2582" s="213"/>
      <c r="E2582" s="213"/>
      <c r="F2582" s="210"/>
      <c r="G2582" s="211"/>
    </row>
    <row r="2583" spans="2:7">
      <c r="B2583" s="230">
        <f>B2581+1</f>
        <v>63</v>
      </c>
      <c r="C2583" s="102" t="s">
        <v>1004</v>
      </c>
      <c r="D2583" s="213" t="s">
        <v>920</v>
      </c>
      <c r="E2583" s="213">
        <v>5</v>
      </c>
      <c r="F2583" s="210">
        <v>4500</v>
      </c>
      <c r="G2583" s="203">
        <f>E2583*F2583</f>
        <v>22500</v>
      </c>
    </row>
    <row r="2584" spans="2:7">
      <c r="C2584" s="223"/>
      <c r="D2584" s="279"/>
      <c r="E2584" s="279"/>
      <c r="F2584" s="34"/>
      <c r="G2584" s="280"/>
    </row>
    <row r="2585" spans="2:7">
      <c r="C2585" s="199" t="s">
        <v>1005</v>
      </c>
      <c r="D2585" s="197"/>
      <c r="E2585" s="197"/>
      <c r="F2585" s="34"/>
      <c r="G2585" s="280"/>
    </row>
    <row r="2586" spans="2:7">
      <c r="C2586" s="201"/>
      <c r="D2586" s="197"/>
      <c r="E2586" s="197"/>
      <c r="F2586" s="34"/>
      <c r="G2586" s="280"/>
    </row>
    <row r="2587" spans="2:7" ht="46.8">
      <c r="C2587" s="199" t="s">
        <v>1006</v>
      </c>
      <c r="D2587" s="220"/>
      <c r="E2587" s="197"/>
      <c r="F2587" s="34"/>
      <c r="G2587" s="280"/>
    </row>
    <row r="2588" spans="2:7">
      <c r="C2588" s="199"/>
      <c r="D2588" s="220"/>
      <c r="E2588" s="197"/>
      <c r="F2588" s="34"/>
      <c r="G2588" s="280"/>
    </row>
    <row r="2589" spans="2:7">
      <c r="B2589" s="230">
        <f>B2583+1</f>
        <v>64</v>
      </c>
      <c r="C2589" s="201" t="s">
        <v>1007</v>
      </c>
      <c r="D2589" s="197" t="s">
        <v>32</v>
      </c>
      <c r="E2589" s="197">
        <v>12</v>
      </c>
      <c r="F2589" s="202">
        <v>560</v>
      </c>
      <c r="G2589" s="203">
        <f>E2589*F2589</f>
        <v>6720</v>
      </c>
    </row>
    <row r="2590" spans="2:7">
      <c r="C2590" s="201"/>
      <c r="D2590" s="197"/>
      <c r="E2590" s="197"/>
      <c r="F2590" s="202"/>
      <c r="G2590" s="204"/>
    </row>
    <row r="2591" spans="2:7">
      <c r="B2591" s="230">
        <f>B2589+1</f>
        <v>65</v>
      </c>
      <c r="C2591" s="201" t="s">
        <v>1008</v>
      </c>
      <c r="D2591" s="197" t="s">
        <v>32</v>
      </c>
      <c r="E2591" s="197">
        <v>40</v>
      </c>
      <c r="F2591" s="202">
        <v>270</v>
      </c>
      <c r="G2591" s="203">
        <f>E2591*F2591</f>
        <v>10800</v>
      </c>
    </row>
    <row r="2592" spans="2:7">
      <c r="C2592" s="201"/>
      <c r="D2592" s="197"/>
      <c r="E2592" s="197"/>
      <c r="F2592" s="202"/>
      <c r="G2592" s="204"/>
    </row>
    <row r="2593" spans="2:7">
      <c r="B2593" s="230">
        <f t="shared" ref="B2593:B2595" si="73">B2591+1</f>
        <v>66</v>
      </c>
      <c r="C2593" s="201" t="s">
        <v>1009</v>
      </c>
      <c r="D2593" s="197" t="s">
        <v>32</v>
      </c>
      <c r="E2593" s="197">
        <v>30</v>
      </c>
      <c r="F2593" s="202">
        <v>270</v>
      </c>
      <c r="G2593" s="203">
        <f>E2593*F2593</f>
        <v>8100</v>
      </c>
    </row>
    <row r="2594" spans="2:7">
      <c r="C2594" s="199"/>
      <c r="D2594" s="197"/>
      <c r="E2594" s="197"/>
      <c r="F2594" s="202"/>
      <c r="G2594" s="204"/>
    </row>
    <row r="2595" spans="2:7">
      <c r="B2595" s="230">
        <f t="shared" si="73"/>
        <v>67</v>
      </c>
      <c r="C2595" s="201" t="s">
        <v>1010</v>
      </c>
      <c r="D2595" s="197" t="s">
        <v>32</v>
      </c>
      <c r="E2595" s="197">
        <v>40</v>
      </c>
      <c r="F2595" s="202">
        <v>270</v>
      </c>
      <c r="G2595" s="203">
        <f>E2595*F2595</f>
        <v>10800</v>
      </c>
    </row>
    <row r="2596" spans="2:7">
      <c r="C2596" s="199"/>
      <c r="D2596" s="197"/>
      <c r="E2596" s="197"/>
      <c r="F2596" s="202"/>
      <c r="G2596" s="204"/>
    </row>
    <row r="2597" spans="2:7">
      <c r="C2597" s="221" t="s">
        <v>1011</v>
      </c>
      <c r="D2597" s="197"/>
      <c r="E2597" s="197"/>
      <c r="F2597" s="202"/>
      <c r="G2597" s="204"/>
    </row>
    <row r="2598" spans="2:7">
      <c r="C2598" s="222"/>
      <c r="D2598" s="197"/>
      <c r="E2598" s="197"/>
      <c r="F2598" s="202"/>
      <c r="G2598" s="204"/>
    </row>
    <row r="2599" spans="2:7">
      <c r="B2599" s="230">
        <f>B2595+1</f>
        <v>68</v>
      </c>
      <c r="C2599" s="222" t="s">
        <v>1012</v>
      </c>
      <c r="D2599" s="197" t="s">
        <v>920</v>
      </c>
      <c r="E2599" s="197">
        <v>1</v>
      </c>
      <c r="F2599" s="202">
        <v>600</v>
      </c>
      <c r="G2599" s="203">
        <f>E2599*F2599</f>
        <v>600</v>
      </c>
    </row>
    <row r="2600" spans="2:7">
      <c r="C2600" s="222"/>
      <c r="D2600" s="197"/>
      <c r="E2600" s="197"/>
      <c r="F2600" s="202"/>
      <c r="G2600" s="204"/>
    </row>
    <row r="2601" spans="2:7">
      <c r="B2601" s="230">
        <f>B2599+1</f>
        <v>69</v>
      </c>
      <c r="C2601" s="222" t="s">
        <v>1013</v>
      </c>
      <c r="D2601" s="197" t="s">
        <v>920</v>
      </c>
      <c r="E2601" s="197">
        <v>1</v>
      </c>
      <c r="F2601" s="202">
        <v>450</v>
      </c>
      <c r="G2601" s="203">
        <f>E2601*F2601</f>
        <v>450</v>
      </c>
    </row>
    <row r="2602" spans="2:7">
      <c r="C2602" s="222"/>
      <c r="D2602" s="197"/>
      <c r="E2602" s="197"/>
      <c r="F2602" s="202"/>
      <c r="G2602" s="204"/>
    </row>
    <row r="2603" spans="2:7">
      <c r="B2603" s="230">
        <f t="shared" ref="B2603:B2609" si="74">B2601+1</f>
        <v>70</v>
      </c>
      <c r="C2603" s="222" t="s">
        <v>1014</v>
      </c>
      <c r="D2603" s="197" t="s">
        <v>920</v>
      </c>
      <c r="E2603" s="197">
        <v>1</v>
      </c>
      <c r="F2603" s="202">
        <v>450</v>
      </c>
      <c r="G2603" s="203">
        <f>E2603*F2603</f>
        <v>450</v>
      </c>
    </row>
    <row r="2604" spans="2:7">
      <c r="C2604" s="222"/>
      <c r="D2604" s="197"/>
      <c r="E2604" s="197"/>
      <c r="F2604" s="202"/>
      <c r="G2604" s="203"/>
    </row>
    <row r="2605" spans="2:7">
      <c r="B2605" s="230">
        <f t="shared" si="74"/>
        <v>71</v>
      </c>
      <c r="C2605" s="222" t="s">
        <v>1015</v>
      </c>
      <c r="D2605" s="197" t="s">
        <v>920</v>
      </c>
      <c r="E2605" s="197">
        <v>3</v>
      </c>
      <c r="F2605" s="202">
        <v>390</v>
      </c>
      <c r="G2605" s="203">
        <f>E2605*F2605</f>
        <v>1170</v>
      </c>
    </row>
    <row r="2606" spans="2:7">
      <c r="C2606" s="222"/>
      <c r="D2606" s="197"/>
      <c r="E2606" s="197"/>
      <c r="F2606" s="202"/>
      <c r="G2606" s="203"/>
    </row>
    <row r="2607" spans="2:7">
      <c r="B2607" s="230">
        <f t="shared" si="74"/>
        <v>72</v>
      </c>
      <c r="C2607" s="222" t="s">
        <v>1016</v>
      </c>
      <c r="D2607" s="197" t="s">
        <v>920</v>
      </c>
      <c r="E2607" s="197">
        <v>1</v>
      </c>
      <c r="F2607" s="202">
        <v>390</v>
      </c>
      <c r="G2607" s="203">
        <f>E2607*F2607</f>
        <v>390</v>
      </c>
    </row>
    <row r="2608" spans="2:7">
      <c r="C2608" s="222"/>
      <c r="D2608" s="197"/>
      <c r="E2608" s="197"/>
      <c r="F2608" s="202"/>
      <c r="G2608" s="203"/>
    </row>
    <row r="2609" spans="2:7">
      <c r="B2609" s="230">
        <f t="shared" si="74"/>
        <v>73</v>
      </c>
      <c r="C2609" s="222" t="s">
        <v>1017</v>
      </c>
      <c r="D2609" s="197" t="s">
        <v>920</v>
      </c>
      <c r="E2609" s="197">
        <v>1</v>
      </c>
      <c r="F2609" s="202">
        <v>390</v>
      </c>
      <c r="G2609" s="203">
        <f>E2609*F2609</f>
        <v>390</v>
      </c>
    </row>
    <row r="2610" spans="2:7">
      <c r="C2610" s="222"/>
      <c r="D2610" s="197"/>
      <c r="E2610" s="197"/>
      <c r="F2610" s="202"/>
      <c r="G2610" s="203"/>
    </row>
    <row r="2611" spans="2:7">
      <c r="C2611" s="221" t="s">
        <v>1018</v>
      </c>
      <c r="D2611" s="197"/>
      <c r="E2611" s="197"/>
      <c r="F2611" s="202"/>
      <c r="G2611" s="204"/>
    </row>
    <row r="2612" spans="2:7">
      <c r="C2612" s="222"/>
      <c r="D2612" s="197"/>
      <c r="E2612" s="197"/>
      <c r="F2612" s="202"/>
      <c r="G2612" s="204"/>
    </row>
    <row r="2613" spans="2:7">
      <c r="B2613" s="230">
        <f>B2609+1</f>
        <v>74</v>
      </c>
      <c r="C2613" s="222" t="s">
        <v>1019</v>
      </c>
      <c r="D2613" s="197" t="s">
        <v>920</v>
      </c>
      <c r="E2613" s="197">
        <v>6</v>
      </c>
      <c r="F2613" s="202">
        <v>280</v>
      </c>
      <c r="G2613" s="203">
        <f>E2613*F2613</f>
        <v>1680</v>
      </c>
    </row>
    <row r="2614" spans="2:7">
      <c r="C2614" s="222"/>
      <c r="D2614" s="197"/>
      <c r="E2614" s="197"/>
      <c r="F2614" s="202"/>
      <c r="G2614" s="203"/>
    </row>
    <row r="2615" spans="2:7">
      <c r="B2615" s="230">
        <f>+B2613+1</f>
        <v>75</v>
      </c>
      <c r="C2615" s="222" t="s">
        <v>1010</v>
      </c>
      <c r="D2615" s="197" t="s">
        <v>920</v>
      </c>
      <c r="E2615" s="197">
        <v>8</v>
      </c>
      <c r="F2615" s="202">
        <v>260</v>
      </c>
      <c r="G2615" s="203">
        <f>E2615*F2615</f>
        <v>2080</v>
      </c>
    </row>
    <row r="2616" spans="2:7">
      <c r="C2616" s="222"/>
      <c r="D2616" s="197"/>
      <c r="E2616" s="197"/>
      <c r="F2616" s="196"/>
      <c r="G2616" s="204"/>
    </row>
    <row r="2617" spans="2:7">
      <c r="B2617" s="230">
        <f t="shared" ref="B2617:B2619" si="75">+B2615+1</f>
        <v>76</v>
      </c>
      <c r="C2617" s="222" t="s">
        <v>1009</v>
      </c>
      <c r="D2617" s="197" t="s">
        <v>920</v>
      </c>
      <c r="E2617" s="197">
        <v>1</v>
      </c>
      <c r="F2617" s="202">
        <v>280</v>
      </c>
      <c r="G2617" s="203">
        <f>E2617*F2617</f>
        <v>280</v>
      </c>
    </row>
    <row r="2618" spans="2:7">
      <c r="C2618" s="222"/>
      <c r="D2618" s="197"/>
      <c r="E2618" s="197"/>
      <c r="F2618" s="202"/>
      <c r="G2618" s="203"/>
    </row>
    <row r="2619" spans="2:7">
      <c r="B2619" s="230">
        <f t="shared" si="75"/>
        <v>77</v>
      </c>
      <c r="C2619" s="222" t="s">
        <v>1007</v>
      </c>
      <c r="D2619" s="197" t="s">
        <v>920</v>
      </c>
      <c r="E2619" s="197">
        <v>1</v>
      </c>
      <c r="F2619" s="202">
        <v>260</v>
      </c>
      <c r="G2619" s="203">
        <f>E2619*F2619</f>
        <v>260</v>
      </c>
    </row>
    <row r="2620" spans="2:7">
      <c r="C2620" s="222"/>
      <c r="D2620" s="197"/>
      <c r="E2620" s="197"/>
      <c r="F2620" s="202"/>
      <c r="G2620" s="204"/>
    </row>
    <row r="2621" spans="2:7" ht="46.8">
      <c r="C2621" s="221" t="s">
        <v>1020</v>
      </c>
      <c r="D2621" s="197"/>
      <c r="E2621" s="197"/>
      <c r="F2621" s="202"/>
      <c r="G2621" s="204"/>
    </row>
    <row r="2622" spans="2:7">
      <c r="C2622" s="221"/>
      <c r="D2622" s="197"/>
      <c r="E2622" s="197"/>
      <c r="F2622" s="202"/>
      <c r="G2622" s="204"/>
    </row>
    <row r="2623" spans="2:7">
      <c r="B2623" s="230">
        <f>B2619+1</f>
        <v>78</v>
      </c>
      <c r="C2623" s="222" t="s">
        <v>1010</v>
      </c>
      <c r="D2623" s="197" t="s">
        <v>920</v>
      </c>
      <c r="E2623" s="197">
        <v>5</v>
      </c>
      <c r="F2623" s="202">
        <v>550</v>
      </c>
      <c r="G2623" s="203">
        <f>E2623*F2623</f>
        <v>2750</v>
      </c>
    </row>
    <row r="2624" spans="2:7">
      <c r="C2624" s="222"/>
      <c r="D2624" s="197"/>
      <c r="E2624" s="197"/>
      <c r="F2624" s="202"/>
      <c r="G2624" s="203"/>
    </row>
    <row r="2625" spans="2:7">
      <c r="B2625" s="230">
        <f>B2623+1</f>
        <v>79</v>
      </c>
      <c r="C2625" s="222" t="s">
        <v>1009</v>
      </c>
      <c r="D2625" s="197" t="s">
        <v>920</v>
      </c>
      <c r="E2625" s="197">
        <v>5</v>
      </c>
      <c r="F2625" s="202">
        <v>600</v>
      </c>
      <c r="G2625" s="203">
        <f>E2625*F2625</f>
        <v>3000</v>
      </c>
    </row>
    <row r="2626" spans="2:7">
      <c r="C2626" s="222"/>
      <c r="D2626" s="197"/>
      <c r="E2626" s="197"/>
      <c r="F2626" s="202"/>
      <c r="G2626" s="203"/>
    </row>
    <row r="2627" spans="2:7" ht="46.8">
      <c r="C2627" s="221" t="s">
        <v>1021</v>
      </c>
      <c r="D2627" s="220"/>
      <c r="E2627" s="197"/>
      <c r="F2627" s="202"/>
      <c r="G2627" s="204"/>
    </row>
    <row r="2628" spans="2:7">
      <c r="C2628" s="221"/>
      <c r="D2628" s="220"/>
      <c r="E2628" s="197"/>
      <c r="F2628" s="202"/>
      <c r="G2628" s="204"/>
    </row>
    <row r="2629" spans="2:7">
      <c r="B2629" s="230">
        <f>B2625+1</f>
        <v>80</v>
      </c>
      <c r="C2629" s="222" t="s">
        <v>1019</v>
      </c>
      <c r="D2629" s="197" t="s">
        <v>920</v>
      </c>
      <c r="E2629" s="197">
        <v>6</v>
      </c>
      <c r="F2629" s="202">
        <v>500</v>
      </c>
      <c r="G2629" s="203">
        <f>E2629*F2629</f>
        <v>3000</v>
      </c>
    </row>
    <row r="2630" spans="2:7">
      <c r="C2630" s="222"/>
      <c r="D2630" s="197"/>
      <c r="E2630" s="197"/>
      <c r="F2630" s="196"/>
      <c r="G2630" s="204"/>
    </row>
    <row r="2631" spans="2:7">
      <c r="C2631" s="221" t="s">
        <v>1022</v>
      </c>
      <c r="D2631" s="197"/>
      <c r="E2631" s="197"/>
      <c r="F2631" s="202"/>
      <c r="G2631" s="204"/>
    </row>
    <row r="2632" spans="2:7">
      <c r="C2632" s="221"/>
      <c r="D2632" s="197"/>
      <c r="E2632" s="197"/>
      <c r="F2632" s="202"/>
      <c r="G2632" s="204"/>
    </row>
    <row r="2633" spans="2:7">
      <c r="B2633" s="230">
        <f>B2629+1</f>
        <v>81</v>
      </c>
      <c r="C2633" s="222" t="s">
        <v>1019</v>
      </c>
      <c r="D2633" s="197" t="s">
        <v>32</v>
      </c>
      <c r="E2633" s="197">
        <v>30</v>
      </c>
      <c r="F2633" s="202">
        <v>180</v>
      </c>
      <c r="G2633" s="203">
        <f>E2633*F2633</f>
        <v>5400</v>
      </c>
    </row>
    <row r="2634" spans="2:7">
      <c r="C2634" s="221"/>
      <c r="D2634" s="197"/>
      <c r="E2634" s="197"/>
      <c r="F2634" s="202"/>
      <c r="G2634" s="204"/>
    </row>
    <row r="2635" spans="2:7">
      <c r="B2635" s="230">
        <f>B2633+1</f>
        <v>82</v>
      </c>
      <c r="C2635" s="222" t="s">
        <v>1023</v>
      </c>
      <c r="D2635" s="197" t="s">
        <v>32</v>
      </c>
      <c r="E2635" s="197">
        <v>20</v>
      </c>
      <c r="F2635" s="202">
        <v>150</v>
      </c>
      <c r="G2635" s="203">
        <f>E2635*F2635</f>
        <v>3000</v>
      </c>
    </row>
    <row r="2636" spans="2:7">
      <c r="C2636" s="222"/>
      <c r="D2636" s="220"/>
      <c r="E2636" s="197"/>
      <c r="F2636" s="202"/>
      <c r="G2636" s="204"/>
    </row>
    <row r="2637" spans="2:7">
      <c r="C2637" s="308" t="s">
        <v>1024</v>
      </c>
      <c r="D2637" s="309"/>
      <c r="E2637" s="209"/>
      <c r="F2637" s="196"/>
      <c r="G2637" s="217"/>
    </row>
    <row r="2638" spans="2:7">
      <c r="C2638" s="308"/>
      <c r="D2638" s="309"/>
      <c r="E2638" s="209"/>
      <c r="F2638" s="196"/>
      <c r="G2638" s="217"/>
    </row>
    <row r="2639" spans="2:7" ht="70.2">
      <c r="B2639" s="230">
        <f>B2635+1</f>
        <v>83</v>
      </c>
      <c r="C2639" s="310" t="s">
        <v>1025</v>
      </c>
      <c r="D2639" s="311" t="s">
        <v>9</v>
      </c>
      <c r="E2639" s="209">
        <v>1</v>
      </c>
      <c r="F2639" s="210">
        <v>30000</v>
      </c>
      <c r="G2639" s="203">
        <f>E2639*F2639</f>
        <v>30000</v>
      </c>
    </row>
    <row r="2640" spans="2:7">
      <c r="C2640" s="306"/>
      <c r="D2640" s="311"/>
      <c r="E2640" s="209"/>
      <c r="F2640" s="196"/>
      <c r="G2640" s="217"/>
    </row>
    <row r="2641" spans="2:7">
      <c r="C2641" s="308" t="s">
        <v>1026</v>
      </c>
      <c r="D2641" s="309"/>
      <c r="E2641" s="209"/>
      <c r="F2641" s="196"/>
      <c r="G2641" s="217"/>
    </row>
    <row r="2642" spans="2:7">
      <c r="C2642" s="308"/>
      <c r="D2642" s="309"/>
      <c r="E2642" s="209"/>
      <c r="F2642" s="196"/>
      <c r="G2642" s="217"/>
    </row>
    <row r="2643" spans="2:7" ht="46.8">
      <c r="B2643" s="230">
        <f>B2639+1</f>
        <v>84</v>
      </c>
      <c r="C2643" s="305" t="s">
        <v>1027</v>
      </c>
      <c r="D2643" s="311" t="s">
        <v>9</v>
      </c>
      <c r="E2643" s="209">
        <v>1</v>
      </c>
      <c r="F2643" s="210">
        <v>45000</v>
      </c>
      <c r="G2643" s="203">
        <f>E2643*F2643</f>
        <v>45000</v>
      </c>
    </row>
    <row r="2644" spans="2:7">
      <c r="C2644" s="306"/>
      <c r="D2644" s="311"/>
      <c r="E2644" s="209"/>
      <c r="F2644" s="196"/>
      <c r="G2644" s="217"/>
    </row>
    <row r="2645" spans="2:7">
      <c r="C2645" s="308" t="s">
        <v>1028</v>
      </c>
      <c r="D2645" s="309"/>
      <c r="E2645" s="209"/>
      <c r="F2645" s="196"/>
      <c r="G2645" s="217"/>
    </row>
    <row r="2646" spans="2:7">
      <c r="C2646" s="308"/>
      <c r="D2646" s="309"/>
      <c r="E2646" s="209"/>
      <c r="F2646" s="196"/>
      <c r="G2646" s="217"/>
    </row>
    <row r="2647" spans="2:7" ht="46.8">
      <c r="B2647" s="230">
        <f>B2643+1</f>
        <v>85</v>
      </c>
      <c r="C2647" s="361" t="s">
        <v>1029</v>
      </c>
      <c r="D2647" s="356" t="s">
        <v>9</v>
      </c>
      <c r="E2647" s="357">
        <v>1</v>
      </c>
      <c r="F2647" s="358">
        <v>90000</v>
      </c>
      <c r="G2647" s="362">
        <f>E2647*F2647</f>
        <v>90000</v>
      </c>
    </row>
    <row r="2648" spans="2:7">
      <c r="C2648" s="361"/>
      <c r="D2648" s="356"/>
      <c r="E2648" s="357"/>
      <c r="F2648" s="358"/>
      <c r="G2648" s="362"/>
    </row>
    <row r="2649" spans="2:7">
      <c r="C2649" s="278" t="s">
        <v>1443</v>
      </c>
      <c r="D2649" s="356"/>
      <c r="E2649" s="357"/>
      <c r="F2649" s="358"/>
      <c r="G2649" s="362"/>
    </row>
    <row r="2650" spans="2:7">
      <c r="C2650" s="278" t="s">
        <v>560</v>
      </c>
      <c r="D2650" s="356"/>
      <c r="E2650" s="357"/>
      <c r="F2650" s="358"/>
      <c r="G2650" s="362"/>
    </row>
    <row r="2651" spans="2:7">
      <c r="C2651" s="278" t="s">
        <v>1564</v>
      </c>
      <c r="D2651" s="356"/>
      <c r="E2651" s="357"/>
      <c r="F2651" s="358"/>
      <c r="G2651" s="531">
        <f>SUM(G2409:G2650)</f>
        <v>3050356</v>
      </c>
    </row>
    <row r="2652" spans="2:7">
      <c r="C2652" s="361"/>
      <c r="D2652" s="356"/>
      <c r="E2652" s="357"/>
      <c r="F2652" s="358"/>
      <c r="G2652" s="362"/>
    </row>
    <row r="2653" spans="2:7">
      <c r="B2653" s="277"/>
      <c r="C2653" s="288"/>
      <c r="D2653" s="289"/>
      <c r="E2653" s="289"/>
      <c r="F2653" s="290"/>
      <c r="G2653" s="291"/>
    </row>
    <row r="2654" spans="2:7">
      <c r="C2654" s="533"/>
      <c r="D2654" s="279"/>
      <c r="E2654" s="279"/>
      <c r="F2654" s="34"/>
      <c r="G2654" s="534"/>
    </row>
    <row r="2655" spans="2:7">
      <c r="C2655" s="532" t="s">
        <v>1565</v>
      </c>
      <c r="D2655" s="356"/>
      <c r="E2655" s="357"/>
      <c r="F2655" s="358"/>
      <c r="G2655" s="362"/>
    </row>
    <row r="2656" spans="2:7">
      <c r="C2656" s="532"/>
      <c r="D2656" s="356"/>
      <c r="E2656" s="357"/>
      <c r="F2656" s="358"/>
      <c r="G2656" s="362"/>
    </row>
    <row r="2657" spans="2:7">
      <c r="C2657" s="532" t="s">
        <v>140</v>
      </c>
      <c r="D2657" s="356"/>
      <c r="E2657" s="357"/>
      <c r="F2657" s="358"/>
      <c r="G2657" s="362"/>
    </row>
    <row r="2658" spans="2:7">
      <c r="C2658" s="361"/>
      <c r="D2658" s="356"/>
      <c r="E2658" s="357"/>
      <c r="F2658" s="358"/>
      <c r="G2658" s="362"/>
    </row>
    <row r="2659" spans="2:7">
      <c r="C2659" s="363" t="s">
        <v>1338</v>
      </c>
      <c r="D2659" s="359"/>
      <c r="E2659" s="359"/>
      <c r="F2659" s="360"/>
      <c r="G2659" s="360"/>
    </row>
    <row r="2660" spans="2:7">
      <c r="C2660" s="361"/>
      <c r="D2660" s="356"/>
      <c r="E2660" s="357"/>
      <c r="F2660" s="358"/>
      <c r="G2660" s="362"/>
    </row>
    <row r="2661" spans="2:7" ht="58.5" customHeight="1">
      <c r="C2661" s="364" t="s">
        <v>1339</v>
      </c>
      <c r="D2661" s="365"/>
      <c r="E2661" s="365"/>
      <c r="F2661" s="358"/>
      <c r="G2661" s="362"/>
    </row>
    <row r="2662" spans="2:7">
      <c r="C2662" s="364"/>
      <c r="D2662" s="365"/>
      <c r="E2662" s="365"/>
      <c r="F2662" s="358"/>
      <c r="G2662" s="362"/>
    </row>
    <row r="2663" spans="2:7">
      <c r="C2663" s="364" t="s">
        <v>952</v>
      </c>
      <c r="D2663" s="365"/>
      <c r="E2663" s="365"/>
      <c r="F2663" s="358"/>
      <c r="G2663" s="362"/>
    </row>
    <row r="2664" spans="2:7">
      <c r="C2664" s="364"/>
      <c r="D2664" s="365"/>
      <c r="E2664" s="365"/>
      <c r="F2664" s="358"/>
      <c r="G2664" s="362"/>
    </row>
    <row r="2665" spans="2:7">
      <c r="C2665" s="364" t="s">
        <v>1340</v>
      </c>
      <c r="D2665" s="356"/>
      <c r="E2665" s="356"/>
      <c r="F2665" s="358"/>
      <c r="G2665" s="362"/>
    </row>
    <row r="2666" spans="2:7">
      <c r="C2666" s="366"/>
      <c r="D2666" s="367"/>
      <c r="E2666" s="367"/>
      <c r="F2666" s="358"/>
      <c r="G2666" s="362"/>
    </row>
    <row r="2667" spans="2:7">
      <c r="B2667" s="230">
        <v>1</v>
      </c>
      <c r="C2667" s="366" t="s">
        <v>1341</v>
      </c>
      <c r="D2667" s="367" t="s">
        <v>32</v>
      </c>
      <c r="E2667" s="367">
        <v>28</v>
      </c>
      <c r="F2667" s="368">
        <v>350</v>
      </c>
      <c r="G2667" s="362">
        <f>E2667*F2667</f>
        <v>9800</v>
      </c>
    </row>
    <row r="2668" spans="2:7">
      <c r="C2668" s="366"/>
      <c r="D2668" s="367"/>
      <c r="E2668" s="367"/>
      <c r="F2668" s="368"/>
      <c r="G2668" s="368"/>
    </row>
    <row r="2669" spans="2:7">
      <c r="B2669" s="230">
        <f>B2667+1</f>
        <v>2</v>
      </c>
      <c r="C2669" s="366" t="s">
        <v>1342</v>
      </c>
      <c r="D2669" s="367" t="s">
        <v>32</v>
      </c>
      <c r="E2669" s="367">
        <v>30</v>
      </c>
      <c r="F2669" s="368">
        <v>400</v>
      </c>
      <c r="G2669" s="362">
        <f>E2669*F2669</f>
        <v>12000</v>
      </c>
    </row>
    <row r="2670" spans="2:7">
      <c r="C2670" s="369"/>
      <c r="D2670" s="367"/>
      <c r="E2670" s="367"/>
      <c r="F2670" s="368"/>
      <c r="G2670" s="368"/>
    </row>
    <row r="2671" spans="2:7">
      <c r="C2671" s="364" t="s">
        <v>1343</v>
      </c>
      <c r="D2671" s="367"/>
      <c r="E2671" s="367"/>
      <c r="F2671" s="368"/>
      <c r="G2671" s="368"/>
    </row>
    <row r="2672" spans="2:7">
      <c r="C2672" s="364"/>
      <c r="D2672" s="367"/>
      <c r="E2672" s="367"/>
      <c r="F2672" s="368"/>
      <c r="G2672" s="368"/>
    </row>
    <row r="2673" spans="2:7">
      <c r="B2673" s="230">
        <f>B2669+1</f>
        <v>3</v>
      </c>
      <c r="C2673" s="366" t="s">
        <v>1344</v>
      </c>
      <c r="D2673" s="367" t="s">
        <v>22</v>
      </c>
      <c r="E2673" s="367">
        <v>16</v>
      </c>
      <c r="F2673" s="368">
        <v>450</v>
      </c>
      <c r="G2673" s="362">
        <f>E2673*F2673</f>
        <v>7200</v>
      </c>
    </row>
    <row r="2674" spans="2:7">
      <c r="C2674" s="366"/>
      <c r="D2674" s="367"/>
      <c r="E2674" s="367"/>
      <c r="F2674" s="368"/>
      <c r="G2674" s="368"/>
    </row>
    <row r="2675" spans="2:7">
      <c r="B2675" s="230">
        <f>B2673+1</f>
        <v>4</v>
      </c>
      <c r="C2675" s="366" t="s">
        <v>1345</v>
      </c>
      <c r="D2675" s="367" t="s">
        <v>22</v>
      </c>
      <c r="E2675" s="367">
        <v>17</v>
      </c>
      <c r="F2675" s="368">
        <v>600</v>
      </c>
      <c r="G2675" s="362">
        <f>E2675*F2675</f>
        <v>10200</v>
      </c>
    </row>
    <row r="2676" spans="2:7">
      <c r="C2676" s="365"/>
      <c r="D2676" s="365"/>
      <c r="E2676" s="365"/>
      <c r="F2676" s="370"/>
      <c r="G2676" s="370"/>
    </row>
    <row r="2677" spans="2:7">
      <c r="C2677" s="364" t="s">
        <v>1346</v>
      </c>
      <c r="D2677" s="365"/>
      <c r="E2677" s="365"/>
      <c r="F2677" s="370"/>
      <c r="G2677" s="370"/>
    </row>
    <row r="2678" spans="2:7">
      <c r="C2678" s="371"/>
      <c r="D2678" s="365"/>
      <c r="E2678" s="367"/>
      <c r="F2678" s="372"/>
      <c r="G2678" s="372"/>
    </row>
    <row r="2679" spans="2:7">
      <c r="B2679" s="230">
        <f>B2675+1</f>
        <v>5</v>
      </c>
      <c r="C2679" s="366" t="s">
        <v>1347</v>
      </c>
      <c r="D2679" s="367" t="s">
        <v>32</v>
      </c>
      <c r="E2679" s="367">
        <v>20</v>
      </c>
      <c r="F2679" s="368">
        <v>100</v>
      </c>
      <c r="G2679" s="362">
        <f>E2679*F2679</f>
        <v>2000</v>
      </c>
    </row>
    <row r="2680" spans="2:7">
      <c r="C2680" s="366"/>
      <c r="D2680" s="367"/>
      <c r="E2680" s="367"/>
      <c r="F2680" s="368"/>
      <c r="G2680" s="368"/>
    </row>
    <row r="2681" spans="2:7">
      <c r="B2681" s="230">
        <f>B2679+1</f>
        <v>6</v>
      </c>
      <c r="C2681" s="366" t="s">
        <v>1348</v>
      </c>
      <c r="D2681" s="367" t="s">
        <v>32</v>
      </c>
      <c r="E2681" s="367">
        <v>20</v>
      </c>
      <c r="F2681" s="368">
        <v>180</v>
      </c>
      <c r="G2681" s="362">
        <f>E2681*F2681</f>
        <v>3600</v>
      </c>
    </row>
    <row r="2682" spans="2:7">
      <c r="C2682" s="366"/>
      <c r="D2682" s="367"/>
      <c r="E2682" s="367"/>
      <c r="F2682" s="368"/>
      <c r="G2682" s="368"/>
    </row>
    <row r="2683" spans="2:7">
      <c r="B2683" s="230">
        <f t="shared" ref="B2683" si="76">B2681+1</f>
        <v>7</v>
      </c>
      <c r="C2683" s="366" t="s">
        <v>1349</v>
      </c>
      <c r="D2683" s="367" t="s">
        <v>32</v>
      </c>
      <c r="E2683" s="367">
        <v>20</v>
      </c>
      <c r="F2683" s="368">
        <v>240</v>
      </c>
      <c r="G2683" s="362">
        <f>E2683*F2683</f>
        <v>4800</v>
      </c>
    </row>
    <row r="2684" spans="2:7">
      <c r="C2684" s="373"/>
      <c r="D2684" s="356"/>
      <c r="E2684" s="356"/>
      <c r="F2684" s="374"/>
      <c r="G2684" s="374"/>
    </row>
    <row r="2685" spans="2:7">
      <c r="C2685" s="364" t="s">
        <v>1350</v>
      </c>
      <c r="D2685" s="356"/>
      <c r="E2685" s="356"/>
      <c r="F2685" s="374"/>
      <c r="G2685" s="374"/>
    </row>
    <row r="2686" spans="2:7">
      <c r="C2686" s="371"/>
      <c r="D2686" s="356"/>
      <c r="E2686" s="356"/>
      <c r="F2686" s="374"/>
      <c r="G2686" s="374"/>
    </row>
    <row r="2687" spans="2:7">
      <c r="B2687" s="230">
        <f>B2683+1</f>
        <v>8</v>
      </c>
      <c r="C2687" s="366" t="s">
        <v>1351</v>
      </c>
      <c r="D2687" s="356" t="s">
        <v>22</v>
      </c>
      <c r="E2687" s="356">
        <v>11</v>
      </c>
      <c r="F2687" s="368">
        <v>220</v>
      </c>
      <c r="G2687" s="362">
        <f>E2687*F2687</f>
        <v>2420</v>
      </c>
    </row>
    <row r="2688" spans="2:7">
      <c r="C2688" s="366"/>
      <c r="D2688" s="356"/>
      <c r="E2688" s="356"/>
      <c r="F2688" s="368"/>
      <c r="G2688" s="368"/>
    </row>
    <row r="2689" spans="2:7">
      <c r="B2689" s="230">
        <f>B2687+1</f>
        <v>9</v>
      </c>
      <c r="C2689" s="366" t="s">
        <v>1352</v>
      </c>
      <c r="D2689" s="356" t="s">
        <v>22</v>
      </c>
      <c r="E2689" s="356">
        <v>11</v>
      </c>
      <c r="F2689" s="368">
        <v>250</v>
      </c>
      <c r="G2689" s="362">
        <f>E2689*F2689</f>
        <v>2750</v>
      </c>
    </row>
    <row r="2690" spans="2:7">
      <c r="C2690" s="366"/>
      <c r="D2690" s="356"/>
      <c r="E2690" s="356"/>
      <c r="F2690" s="368"/>
      <c r="G2690" s="368"/>
    </row>
    <row r="2691" spans="2:7">
      <c r="B2691" s="230">
        <f>B2689+1</f>
        <v>10</v>
      </c>
      <c r="C2691" s="366" t="s">
        <v>1344</v>
      </c>
      <c r="D2691" s="356" t="s">
        <v>22</v>
      </c>
      <c r="E2691" s="356">
        <v>11</v>
      </c>
      <c r="F2691" s="368">
        <v>320</v>
      </c>
      <c r="G2691" s="362">
        <f>E2691*F2691</f>
        <v>3520</v>
      </c>
    </row>
    <row r="2692" spans="2:7">
      <c r="C2692" s="373"/>
      <c r="D2692" s="356"/>
      <c r="E2692" s="356"/>
      <c r="F2692" s="374"/>
      <c r="G2692" s="374"/>
    </row>
    <row r="2693" spans="2:7">
      <c r="C2693" s="373" t="s">
        <v>1353</v>
      </c>
      <c r="D2693" s="356"/>
      <c r="E2693" s="356"/>
      <c r="F2693" s="374"/>
      <c r="G2693" s="374"/>
    </row>
    <row r="2694" spans="2:7">
      <c r="C2694" s="369"/>
      <c r="D2694" s="367"/>
      <c r="E2694" s="367"/>
      <c r="F2694" s="368"/>
      <c r="G2694" s="368"/>
    </row>
    <row r="2695" spans="2:7">
      <c r="B2695" s="230">
        <f>B2691+1</f>
        <v>11</v>
      </c>
      <c r="C2695" s="366" t="s">
        <v>1354</v>
      </c>
      <c r="D2695" s="367" t="s">
        <v>22</v>
      </c>
      <c r="E2695" s="367">
        <v>5</v>
      </c>
      <c r="F2695" s="368">
        <v>1800</v>
      </c>
      <c r="G2695" s="362">
        <f>E2695*F2695</f>
        <v>9000</v>
      </c>
    </row>
    <row r="2696" spans="2:7">
      <c r="C2696" s="369"/>
      <c r="D2696" s="367"/>
      <c r="E2696" s="367"/>
      <c r="F2696" s="368"/>
      <c r="G2696" s="368"/>
    </row>
    <row r="2697" spans="2:7" ht="27">
      <c r="B2697" s="230">
        <f>B2695+1</f>
        <v>12</v>
      </c>
      <c r="C2697" s="366" t="s">
        <v>1401</v>
      </c>
      <c r="D2697" s="367" t="s">
        <v>22</v>
      </c>
      <c r="E2697" s="356">
        <v>2</v>
      </c>
      <c r="F2697" s="368">
        <v>1800</v>
      </c>
      <c r="G2697" s="362">
        <f>E2697*F2697</f>
        <v>3600</v>
      </c>
    </row>
    <row r="2698" spans="2:7">
      <c r="C2698" s="369"/>
      <c r="D2698" s="367"/>
      <c r="E2698" s="367"/>
      <c r="F2698" s="368"/>
      <c r="G2698" s="368"/>
    </row>
    <row r="2699" spans="2:7" ht="46.8">
      <c r="B2699" s="230">
        <f>B2697+1</f>
        <v>13</v>
      </c>
      <c r="C2699" s="366" t="s">
        <v>1355</v>
      </c>
      <c r="D2699" s="367" t="s">
        <v>22</v>
      </c>
      <c r="E2699" s="367">
        <v>2</v>
      </c>
      <c r="F2699" s="368">
        <v>2600</v>
      </c>
      <c r="G2699" s="362">
        <f>E2699*F2699</f>
        <v>5200</v>
      </c>
    </row>
    <row r="2700" spans="2:7">
      <c r="C2700" s="369"/>
      <c r="D2700" s="367"/>
      <c r="E2700" s="367"/>
      <c r="F2700" s="368"/>
      <c r="G2700" s="368"/>
    </row>
    <row r="2701" spans="2:7">
      <c r="B2701" s="230">
        <f>B2699+1</f>
        <v>14</v>
      </c>
      <c r="C2701" s="366" t="s">
        <v>1356</v>
      </c>
      <c r="D2701" s="356" t="s">
        <v>22</v>
      </c>
      <c r="E2701" s="356">
        <v>4</v>
      </c>
      <c r="F2701" s="368">
        <v>460</v>
      </c>
      <c r="G2701" s="362">
        <f>E2701*F2701</f>
        <v>1840</v>
      </c>
    </row>
    <row r="2702" spans="2:7">
      <c r="C2702" s="369"/>
      <c r="D2702" s="356"/>
      <c r="E2702" s="356"/>
      <c r="F2702" s="374"/>
      <c r="G2702" s="368"/>
    </row>
    <row r="2703" spans="2:7">
      <c r="B2703" s="230">
        <f>B2701+1</f>
        <v>15</v>
      </c>
      <c r="C2703" s="366" t="s">
        <v>1357</v>
      </c>
      <c r="D2703" s="356" t="s">
        <v>22</v>
      </c>
      <c r="E2703" s="356">
        <v>18</v>
      </c>
      <c r="F2703" s="368">
        <v>360</v>
      </c>
      <c r="G2703" s="362">
        <f>E2703*F2703</f>
        <v>6480</v>
      </c>
    </row>
    <row r="2704" spans="2:7">
      <c r="C2704" s="361"/>
      <c r="D2704" s="356"/>
      <c r="E2704" s="357"/>
      <c r="F2704" s="358"/>
      <c r="G2704" s="362"/>
    </row>
    <row r="2705" spans="2:7">
      <c r="C2705" s="363" t="s">
        <v>1358</v>
      </c>
      <c r="D2705" s="375"/>
      <c r="E2705" s="375"/>
      <c r="F2705" s="358"/>
      <c r="G2705" s="362"/>
    </row>
    <row r="2706" spans="2:7">
      <c r="C2706" s="363"/>
      <c r="D2706" s="375"/>
      <c r="E2706" s="375"/>
      <c r="F2706" s="358"/>
      <c r="G2706" s="362"/>
    </row>
    <row r="2707" spans="2:7" ht="46.8">
      <c r="B2707" s="230">
        <f>B2703+1</f>
        <v>16</v>
      </c>
      <c r="C2707" s="376" t="s">
        <v>1359</v>
      </c>
      <c r="D2707" s="357" t="s">
        <v>1402</v>
      </c>
      <c r="E2707" s="357">
        <v>50</v>
      </c>
      <c r="F2707" s="358">
        <v>600</v>
      </c>
      <c r="G2707" s="362">
        <f>E2707*F2707</f>
        <v>30000</v>
      </c>
    </row>
    <row r="2708" spans="2:7">
      <c r="C2708" s="366"/>
      <c r="D2708" s="356"/>
      <c r="E2708" s="356"/>
      <c r="F2708" s="368"/>
      <c r="G2708" s="368"/>
    </row>
    <row r="2709" spans="2:7">
      <c r="C2709" s="377" t="s">
        <v>1360</v>
      </c>
      <c r="D2709" s="378"/>
      <c r="E2709" s="357"/>
      <c r="F2709" s="379"/>
      <c r="G2709" s="379"/>
    </row>
    <row r="2710" spans="2:7">
      <c r="C2710" s="377"/>
      <c r="D2710" s="378"/>
      <c r="E2710" s="357"/>
      <c r="F2710" s="379"/>
      <c r="G2710" s="379"/>
    </row>
    <row r="2711" spans="2:7" ht="46.8">
      <c r="B2711" s="230">
        <f>B2707+1</f>
        <v>17</v>
      </c>
      <c r="C2711" s="366" t="s">
        <v>1361</v>
      </c>
      <c r="D2711" s="380" t="s">
        <v>9</v>
      </c>
      <c r="E2711" s="357">
        <v>1</v>
      </c>
      <c r="F2711" s="358">
        <v>4000</v>
      </c>
      <c r="G2711" s="362">
        <f>E2711*F2711</f>
        <v>4000</v>
      </c>
    </row>
    <row r="2712" spans="2:7">
      <c r="C2712" s="377"/>
      <c r="D2712" s="378"/>
      <c r="E2712" s="357"/>
      <c r="F2712" s="379"/>
      <c r="G2712" s="358"/>
    </row>
    <row r="2713" spans="2:7">
      <c r="C2713" s="377" t="s">
        <v>1362</v>
      </c>
      <c r="D2713" s="378"/>
      <c r="E2713" s="357"/>
      <c r="F2713" s="379"/>
      <c r="G2713" s="379"/>
    </row>
    <row r="2714" spans="2:7">
      <c r="C2714" s="377"/>
      <c r="D2714" s="378"/>
      <c r="E2714" s="357"/>
      <c r="F2714" s="379"/>
      <c r="G2714" s="379"/>
    </row>
    <row r="2715" spans="2:7" ht="46.8">
      <c r="B2715" s="230">
        <f>B2711+1</f>
        <v>18</v>
      </c>
      <c r="C2715" s="381" t="s">
        <v>1363</v>
      </c>
      <c r="D2715" s="380" t="s">
        <v>9</v>
      </c>
      <c r="E2715" s="357">
        <v>1</v>
      </c>
      <c r="F2715" s="358">
        <v>5000</v>
      </c>
      <c r="G2715" s="362">
        <f>E2715*F2715</f>
        <v>5000</v>
      </c>
    </row>
    <row r="2716" spans="2:7">
      <c r="C2716" s="361"/>
      <c r="D2716" s="356"/>
      <c r="E2716" s="357"/>
      <c r="F2716" s="358"/>
      <c r="G2716" s="362"/>
    </row>
    <row r="2717" spans="2:7">
      <c r="C2717" s="278" t="s">
        <v>140</v>
      </c>
      <c r="D2717" s="356"/>
      <c r="E2717" s="357"/>
      <c r="F2717" s="358"/>
      <c r="G2717" s="362"/>
    </row>
    <row r="2718" spans="2:7">
      <c r="C2718" s="278" t="s">
        <v>1338</v>
      </c>
      <c r="D2718" s="356"/>
      <c r="E2718" s="357"/>
      <c r="F2718" s="358"/>
      <c r="G2718" s="362"/>
    </row>
    <row r="2719" spans="2:7">
      <c r="C2719" s="278" t="s">
        <v>1564</v>
      </c>
      <c r="D2719" s="356"/>
      <c r="E2719" s="357"/>
      <c r="F2719" s="358"/>
      <c r="G2719" s="531">
        <f>SUM(G2661:G2718)</f>
        <v>123410</v>
      </c>
    </row>
    <row r="2720" spans="2:7">
      <c r="C2720" s="361"/>
      <c r="D2720" s="356"/>
      <c r="E2720" s="357"/>
      <c r="F2720" s="358"/>
      <c r="G2720" s="362"/>
    </row>
    <row r="2721" spans="2:7">
      <c r="B2721" s="277"/>
      <c r="C2721" s="288"/>
      <c r="D2721" s="289"/>
      <c r="E2721" s="289"/>
      <c r="F2721" s="290"/>
      <c r="G2721" s="291"/>
    </row>
    <row r="2722" spans="2:7">
      <c r="C2722" s="533"/>
      <c r="D2722" s="279"/>
      <c r="E2722" s="279"/>
      <c r="F2722" s="34"/>
      <c r="G2722" s="534"/>
    </row>
    <row r="2723" spans="2:7">
      <c r="C2723" s="532" t="s">
        <v>1565</v>
      </c>
      <c r="D2723" s="356"/>
      <c r="E2723" s="357"/>
      <c r="F2723" s="358"/>
      <c r="G2723" s="362"/>
    </row>
    <row r="2724" spans="2:7">
      <c r="C2724" s="532"/>
      <c r="D2724" s="356"/>
      <c r="E2724" s="357"/>
      <c r="F2724" s="358"/>
      <c r="G2724" s="362"/>
    </row>
    <row r="2725" spans="2:7">
      <c r="C2725" s="532" t="s">
        <v>152</v>
      </c>
      <c r="D2725" s="356"/>
      <c r="E2725" s="357"/>
      <c r="F2725" s="358"/>
      <c r="G2725" s="362"/>
    </row>
    <row r="2726" spans="2:7">
      <c r="C2726" s="361"/>
      <c r="D2726" s="356"/>
      <c r="E2726" s="357"/>
      <c r="F2726" s="358"/>
      <c r="G2726" s="362"/>
    </row>
    <row r="2727" spans="2:7">
      <c r="C2727" s="373" t="s">
        <v>587</v>
      </c>
      <c r="D2727" s="398"/>
      <c r="E2727" s="357"/>
      <c r="F2727" s="358"/>
      <c r="G2727" s="362"/>
    </row>
    <row r="2728" spans="2:7">
      <c r="C2728" s="361"/>
      <c r="D2728" s="356"/>
      <c r="E2728" s="357"/>
      <c r="F2728" s="358"/>
      <c r="G2728" s="362"/>
    </row>
    <row r="2729" spans="2:7">
      <c r="C2729" s="382" t="s">
        <v>1364</v>
      </c>
      <c r="D2729" s="383"/>
      <c r="E2729" s="383"/>
      <c r="F2729" s="358"/>
      <c r="G2729" s="362"/>
    </row>
    <row r="2730" spans="2:7">
      <c r="C2730" s="384"/>
      <c r="D2730" s="383"/>
      <c r="E2730" s="383"/>
      <c r="F2730" s="358"/>
      <c r="G2730" s="362"/>
    </row>
    <row r="2731" spans="2:7" ht="70.2">
      <c r="C2731" s="364" t="s">
        <v>1365</v>
      </c>
      <c r="D2731" s="385"/>
      <c r="E2731" s="385"/>
      <c r="F2731" s="358"/>
      <c r="G2731" s="362"/>
    </row>
    <row r="2732" spans="2:7">
      <c r="C2732" s="386"/>
      <c r="D2732" s="385"/>
      <c r="E2732" s="385"/>
      <c r="F2732" s="358"/>
      <c r="G2732" s="362"/>
    </row>
    <row r="2733" spans="2:7" ht="46.8">
      <c r="B2733" s="230">
        <v>1</v>
      </c>
      <c r="C2733" s="387" t="s">
        <v>1366</v>
      </c>
      <c r="D2733" s="388" t="s">
        <v>22</v>
      </c>
      <c r="E2733" s="388">
        <v>6</v>
      </c>
      <c r="F2733" s="389">
        <v>35000</v>
      </c>
      <c r="G2733" s="362">
        <f>E2733*F2733</f>
        <v>210000</v>
      </c>
    </row>
    <row r="2734" spans="2:7">
      <c r="C2734" s="390"/>
      <c r="D2734" s="391"/>
      <c r="E2734" s="367"/>
      <c r="F2734" s="368"/>
      <c r="G2734" s="389"/>
    </row>
    <row r="2735" spans="2:7" ht="46.8">
      <c r="B2735" s="230">
        <f>B2733+1</f>
        <v>2</v>
      </c>
      <c r="C2735" s="390" t="s">
        <v>1367</v>
      </c>
      <c r="D2735" s="388" t="s">
        <v>22</v>
      </c>
      <c r="E2735" s="388">
        <v>4</v>
      </c>
      <c r="F2735" s="389">
        <v>25000</v>
      </c>
      <c r="G2735" s="362">
        <f>E2735*F2735</f>
        <v>100000</v>
      </c>
    </row>
    <row r="2736" spans="2:7">
      <c r="C2736" s="390"/>
      <c r="D2736" s="391"/>
      <c r="E2736" s="367"/>
      <c r="F2736" s="368"/>
      <c r="G2736" s="389"/>
    </row>
    <row r="2737" spans="2:7">
      <c r="C2737" s="364" t="s">
        <v>1368</v>
      </c>
      <c r="D2737" s="391"/>
      <c r="E2737" s="367"/>
      <c r="F2737" s="368"/>
      <c r="G2737" s="389"/>
    </row>
    <row r="2738" spans="2:7">
      <c r="C2738" s="371"/>
      <c r="D2738" s="388"/>
      <c r="E2738" s="392"/>
      <c r="F2738" s="389"/>
      <c r="G2738" s="389"/>
    </row>
    <row r="2739" spans="2:7" ht="70.2">
      <c r="C2739" s="393" t="s">
        <v>1369</v>
      </c>
      <c r="D2739" s="388"/>
      <c r="E2739" s="392"/>
      <c r="F2739" s="389"/>
      <c r="G2739" s="389"/>
    </row>
    <row r="2740" spans="2:7">
      <c r="C2740" s="371"/>
      <c r="D2740" s="388"/>
      <c r="E2740" s="392"/>
      <c r="F2740" s="389"/>
      <c r="G2740" s="389"/>
    </row>
    <row r="2741" spans="2:7">
      <c r="B2741" s="230">
        <f>B2735+1</f>
        <v>3</v>
      </c>
      <c r="C2741" s="371" t="s">
        <v>1370</v>
      </c>
      <c r="D2741" s="388" t="s">
        <v>32</v>
      </c>
      <c r="E2741" s="394">
        <v>16</v>
      </c>
      <c r="F2741" s="389">
        <v>145</v>
      </c>
      <c r="G2741" s="362">
        <f>E2741*F2741</f>
        <v>2320</v>
      </c>
    </row>
    <row r="2742" spans="2:7">
      <c r="C2742" s="371"/>
      <c r="D2742" s="388"/>
      <c r="E2742" s="394"/>
      <c r="F2742" s="389"/>
      <c r="G2742" s="389"/>
    </row>
    <row r="2743" spans="2:7">
      <c r="B2743" s="230">
        <f>B2741+1</f>
        <v>4</v>
      </c>
      <c r="C2743" s="371" t="s">
        <v>1371</v>
      </c>
      <c r="D2743" s="388" t="s">
        <v>32</v>
      </c>
      <c r="E2743" s="394">
        <v>18</v>
      </c>
      <c r="F2743" s="389">
        <v>165</v>
      </c>
      <c r="G2743" s="362">
        <f>E2743*F2743</f>
        <v>2970</v>
      </c>
    </row>
    <row r="2744" spans="2:7">
      <c r="C2744" s="371"/>
      <c r="D2744" s="388"/>
      <c r="E2744" s="394"/>
      <c r="F2744" s="389"/>
      <c r="G2744" s="389"/>
    </row>
    <row r="2745" spans="2:7">
      <c r="B2745" s="230">
        <f t="shared" ref="B2745:B2755" si="77">B2743+1</f>
        <v>5</v>
      </c>
      <c r="C2745" s="371" t="s">
        <v>1372</v>
      </c>
      <c r="D2745" s="388" t="s">
        <v>32</v>
      </c>
      <c r="E2745" s="394">
        <v>16</v>
      </c>
      <c r="F2745" s="389">
        <v>185</v>
      </c>
      <c r="G2745" s="362">
        <f>E2745*F2745</f>
        <v>2960</v>
      </c>
    </row>
    <row r="2746" spans="2:7">
      <c r="C2746" s="371"/>
      <c r="D2746" s="388"/>
      <c r="E2746" s="394"/>
      <c r="F2746" s="389"/>
      <c r="G2746" s="389"/>
    </row>
    <row r="2747" spans="2:7">
      <c r="B2747" s="230">
        <f t="shared" si="77"/>
        <v>6</v>
      </c>
      <c r="C2747" s="371" t="s">
        <v>1373</v>
      </c>
      <c r="D2747" s="388" t="s">
        <v>32</v>
      </c>
      <c r="E2747" s="394">
        <v>15</v>
      </c>
      <c r="F2747" s="389">
        <v>215</v>
      </c>
      <c r="G2747" s="362">
        <f>E2747*F2747</f>
        <v>3225</v>
      </c>
    </row>
    <row r="2748" spans="2:7">
      <c r="C2748" s="371"/>
      <c r="D2748" s="388"/>
      <c r="E2748" s="394"/>
      <c r="F2748" s="389"/>
      <c r="G2748" s="389"/>
    </row>
    <row r="2749" spans="2:7">
      <c r="B2749" s="230">
        <f t="shared" si="77"/>
        <v>7</v>
      </c>
      <c r="C2749" s="371" t="s">
        <v>1374</v>
      </c>
      <c r="D2749" s="388" t="s">
        <v>32</v>
      </c>
      <c r="E2749" s="394">
        <v>18</v>
      </c>
      <c r="F2749" s="389">
        <v>165</v>
      </c>
      <c r="G2749" s="362">
        <f>E2749*F2749</f>
        <v>2970</v>
      </c>
    </row>
    <row r="2750" spans="2:7">
      <c r="C2750" s="371"/>
      <c r="D2750" s="388"/>
      <c r="E2750" s="394"/>
      <c r="F2750" s="389"/>
      <c r="G2750" s="389"/>
    </row>
    <row r="2751" spans="2:7">
      <c r="B2751" s="230">
        <f t="shared" si="77"/>
        <v>8</v>
      </c>
      <c r="C2751" s="371" t="s">
        <v>1375</v>
      </c>
      <c r="D2751" s="388" t="s">
        <v>32</v>
      </c>
      <c r="E2751" s="394">
        <v>16</v>
      </c>
      <c r="F2751" s="389">
        <v>185</v>
      </c>
      <c r="G2751" s="362">
        <f>E2751*F2751</f>
        <v>2960</v>
      </c>
    </row>
    <row r="2752" spans="2:7">
      <c r="C2752" s="371"/>
      <c r="D2752" s="388"/>
      <c r="E2752" s="394"/>
      <c r="F2752" s="389"/>
      <c r="G2752" s="389"/>
    </row>
    <row r="2753" spans="2:7">
      <c r="B2753" s="230">
        <f t="shared" si="77"/>
        <v>9</v>
      </c>
      <c r="C2753" s="371" t="s">
        <v>1376</v>
      </c>
      <c r="D2753" s="388" t="s">
        <v>32</v>
      </c>
      <c r="E2753" s="394">
        <v>18</v>
      </c>
      <c r="F2753" s="389">
        <v>215</v>
      </c>
      <c r="G2753" s="362">
        <f>E2753*F2753</f>
        <v>3870</v>
      </c>
    </row>
    <row r="2754" spans="2:7">
      <c r="C2754" s="371"/>
      <c r="D2754" s="388"/>
      <c r="E2754" s="394"/>
      <c r="F2754" s="389"/>
      <c r="G2754" s="389"/>
    </row>
    <row r="2755" spans="2:7">
      <c r="B2755" s="230">
        <f t="shared" si="77"/>
        <v>10</v>
      </c>
      <c r="C2755" s="371" t="s">
        <v>1377</v>
      </c>
      <c r="D2755" s="388" t="s">
        <v>32</v>
      </c>
      <c r="E2755" s="394">
        <v>10</v>
      </c>
      <c r="F2755" s="389">
        <v>230</v>
      </c>
      <c r="G2755" s="362">
        <f>E2755*F2755</f>
        <v>2300</v>
      </c>
    </row>
    <row r="2756" spans="2:7">
      <c r="C2756" s="395"/>
      <c r="D2756" s="388"/>
      <c r="E2756" s="394"/>
      <c r="F2756" s="389"/>
      <c r="G2756" s="389"/>
    </row>
    <row r="2757" spans="2:7">
      <c r="C2757" s="393" t="s">
        <v>1378</v>
      </c>
      <c r="D2757" s="388"/>
      <c r="E2757" s="394"/>
      <c r="F2757" s="389"/>
      <c r="G2757" s="389"/>
    </row>
    <row r="2758" spans="2:7">
      <c r="C2758" s="393"/>
      <c r="D2758" s="388"/>
      <c r="E2758" s="394"/>
      <c r="F2758" s="389"/>
      <c r="G2758" s="389"/>
    </row>
    <row r="2759" spans="2:7">
      <c r="C2759" s="393" t="s">
        <v>1379</v>
      </c>
      <c r="D2759" s="388"/>
      <c r="E2759" s="394"/>
      <c r="F2759" s="389"/>
      <c r="G2759" s="389"/>
    </row>
    <row r="2760" spans="2:7">
      <c r="C2760" s="390"/>
      <c r="D2760" s="391"/>
      <c r="E2760" s="367"/>
      <c r="F2760" s="368"/>
      <c r="G2760" s="389"/>
    </row>
    <row r="2761" spans="2:7">
      <c r="B2761" s="230">
        <f>B2755+1</f>
        <v>11</v>
      </c>
      <c r="C2761" s="371" t="s">
        <v>1380</v>
      </c>
      <c r="D2761" s="388" t="s">
        <v>22</v>
      </c>
      <c r="E2761" s="394">
        <v>18</v>
      </c>
      <c r="F2761" s="389">
        <v>100</v>
      </c>
      <c r="G2761" s="362">
        <f>E2761*F2761</f>
        <v>1800</v>
      </c>
    </row>
    <row r="2762" spans="2:7">
      <c r="C2762" s="371"/>
      <c r="D2762" s="388"/>
      <c r="E2762" s="394"/>
      <c r="F2762" s="389"/>
      <c r="G2762" s="389"/>
    </row>
    <row r="2763" spans="2:7">
      <c r="B2763" s="230">
        <f>B2761+1</f>
        <v>12</v>
      </c>
      <c r="C2763" s="371" t="s">
        <v>1381</v>
      </c>
      <c r="D2763" s="388" t="s">
        <v>22</v>
      </c>
      <c r="E2763" s="394">
        <v>19</v>
      </c>
      <c r="F2763" s="389">
        <v>150</v>
      </c>
      <c r="G2763" s="362">
        <f>E2763*F2763</f>
        <v>2850</v>
      </c>
    </row>
    <row r="2764" spans="2:7">
      <c r="C2764" s="371"/>
      <c r="D2764" s="388"/>
      <c r="E2764" s="394"/>
      <c r="F2764" s="389"/>
      <c r="G2764" s="389"/>
    </row>
    <row r="2765" spans="2:7">
      <c r="B2765" s="230">
        <f t="shared" ref="B2765:B2767" si="78">B2763+1</f>
        <v>13</v>
      </c>
      <c r="C2765" s="371" t="s">
        <v>1382</v>
      </c>
      <c r="D2765" s="388" t="s">
        <v>22</v>
      </c>
      <c r="E2765" s="394">
        <v>21</v>
      </c>
      <c r="F2765" s="389">
        <v>180</v>
      </c>
      <c r="G2765" s="362">
        <f>E2765*F2765</f>
        <v>3780</v>
      </c>
    </row>
    <row r="2766" spans="2:7">
      <c r="C2766" s="371"/>
      <c r="D2766" s="388"/>
      <c r="E2766" s="394"/>
      <c r="F2766" s="389"/>
      <c r="G2766" s="389"/>
    </row>
    <row r="2767" spans="2:7">
      <c r="B2767" s="230">
        <f t="shared" si="78"/>
        <v>14</v>
      </c>
      <c r="C2767" s="371" t="s">
        <v>1383</v>
      </c>
      <c r="D2767" s="388" t="s">
        <v>22</v>
      </c>
      <c r="E2767" s="394">
        <v>10</v>
      </c>
      <c r="F2767" s="389">
        <v>200</v>
      </c>
      <c r="G2767" s="362">
        <f>E2767*F2767</f>
        <v>2000</v>
      </c>
    </row>
    <row r="2768" spans="2:7">
      <c r="C2768" s="361"/>
      <c r="D2768" s="356"/>
      <c r="E2768" s="357"/>
      <c r="F2768" s="358"/>
      <c r="G2768" s="362"/>
    </row>
    <row r="2769" spans="2:7">
      <c r="C2769" s="393" t="s">
        <v>1384</v>
      </c>
      <c r="D2769" s="388"/>
      <c r="E2769" s="392"/>
      <c r="F2769" s="358"/>
      <c r="G2769" s="362"/>
    </row>
    <row r="2770" spans="2:7">
      <c r="C2770" s="371"/>
      <c r="D2770" s="388"/>
      <c r="E2770" s="394"/>
      <c r="F2770" s="358"/>
      <c r="G2770" s="362"/>
    </row>
    <row r="2771" spans="2:7">
      <c r="B2771" s="230">
        <f>B2767+1</f>
        <v>15</v>
      </c>
      <c r="C2771" s="371" t="s">
        <v>1385</v>
      </c>
      <c r="D2771" s="388" t="s">
        <v>32</v>
      </c>
      <c r="E2771" s="394">
        <v>30</v>
      </c>
      <c r="F2771" s="389">
        <v>250</v>
      </c>
      <c r="G2771" s="362">
        <f>E2771*F2771</f>
        <v>7500</v>
      </c>
    </row>
    <row r="2772" spans="2:7">
      <c r="C2772" s="371"/>
      <c r="D2772" s="388"/>
      <c r="E2772" s="394"/>
      <c r="F2772" s="389"/>
      <c r="G2772" s="389"/>
    </row>
    <row r="2773" spans="2:7">
      <c r="C2773" s="364" t="s">
        <v>1386</v>
      </c>
      <c r="D2773" s="367"/>
      <c r="E2773" s="367"/>
      <c r="F2773" s="368"/>
      <c r="G2773" s="368"/>
    </row>
    <row r="2774" spans="2:7">
      <c r="C2774" s="364"/>
      <c r="D2774" s="367"/>
      <c r="E2774" s="367"/>
      <c r="F2774" s="368"/>
      <c r="G2774" s="368"/>
    </row>
    <row r="2775" spans="2:7">
      <c r="B2775" s="230">
        <f>B2771+1</f>
        <v>16</v>
      </c>
      <c r="C2775" s="366" t="s">
        <v>1515</v>
      </c>
      <c r="D2775" s="367" t="s">
        <v>22</v>
      </c>
      <c r="E2775" s="367">
        <v>15</v>
      </c>
      <c r="F2775" s="368">
        <f>440*1.1</f>
        <v>484.00000000000006</v>
      </c>
      <c r="G2775" s="362">
        <f>E2775*F2775</f>
        <v>7260.0000000000009</v>
      </c>
    </row>
    <row r="2776" spans="2:7">
      <c r="C2776" s="371"/>
      <c r="D2776" s="388"/>
      <c r="E2776" s="394"/>
      <c r="F2776" s="389"/>
      <c r="G2776" s="389"/>
    </row>
    <row r="2777" spans="2:7">
      <c r="C2777" s="364" t="s">
        <v>1387</v>
      </c>
      <c r="D2777" s="388"/>
      <c r="E2777" s="394"/>
      <c r="F2777" s="389"/>
      <c r="G2777" s="389"/>
    </row>
    <row r="2778" spans="2:7">
      <c r="C2778" s="371"/>
      <c r="D2778" s="388"/>
      <c r="E2778" s="394"/>
      <c r="F2778" s="389"/>
      <c r="G2778" s="389"/>
    </row>
    <row r="2779" spans="2:7">
      <c r="C2779" s="393" t="s">
        <v>1388</v>
      </c>
      <c r="D2779" s="388"/>
      <c r="E2779" s="388"/>
      <c r="F2779" s="389"/>
      <c r="G2779" s="389"/>
    </row>
    <row r="2780" spans="2:7">
      <c r="C2780" s="371"/>
      <c r="D2780" s="388"/>
      <c r="E2780" s="388"/>
      <c r="F2780" s="389"/>
      <c r="G2780" s="389"/>
    </row>
    <row r="2781" spans="2:7">
      <c r="B2781" s="230">
        <f>B2775+1</f>
        <v>17</v>
      </c>
      <c r="C2781" s="371" t="s">
        <v>1348</v>
      </c>
      <c r="D2781" s="388" t="s">
        <v>32</v>
      </c>
      <c r="E2781" s="394">
        <v>78</v>
      </c>
      <c r="F2781" s="389">
        <v>185</v>
      </c>
      <c r="G2781" s="362">
        <f>E2781*F2781</f>
        <v>14430</v>
      </c>
    </row>
    <row r="2782" spans="2:7">
      <c r="C2782" s="371"/>
      <c r="D2782" s="388"/>
      <c r="E2782" s="394"/>
      <c r="F2782" s="389"/>
      <c r="G2782" s="389"/>
    </row>
    <row r="2783" spans="2:7">
      <c r="B2783" s="230">
        <f>B2781+1</f>
        <v>18</v>
      </c>
      <c r="C2783" s="371" t="s">
        <v>1389</v>
      </c>
      <c r="D2783" s="388" t="s">
        <v>32</v>
      </c>
      <c r="E2783" s="394">
        <v>30</v>
      </c>
      <c r="F2783" s="389">
        <v>210</v>
      </c>
      <c r="G2783" s="362">
        <f>E2783*F2783</f>
        <v>6300</v>
      </c>
    </row>
    <row r="2784" spans="2:7">
      <c r="C2784" s="371"/>
      <c r="D2784" s="388"/>
      <c r="E2784" s="394"/>
      <c r="F2784" s="389"/>
      <c r="G2784" s="389"/>
    </row>
    <row r="2785" spans="2:8">
      <c r="B2785" s="230">
        <f t="shared" ref="B2785:B2789" si="79">B2783+1</f>
        <v>19</v>
      </c>
      <c r="C2785" s="371" t="s">
        <v>1385</v>
      </c>
      <c r="D2785" s="388" t="s">
        <v>32</v>
      </c>
      <c r="E2785" s="394">
        <v>29</v>
      </c>
      <c r="F2785" s="389">
        <v>250</v>
      </c>
      <c r="G2785" s="362">
        <f>E2785*F2785</f>
        <v>7250</v>
      </c>
    </row>
    <row r="2786" spans="2:8">
      <c r="C2786" s="62"/>
      <c r="D2786" s="62"/>
      <c r="E2786" s="62"/>
      <c r="F2786" s="62"/>
      <c r="G2786" s="62"/>
      <c r="H2786" s="230"/>
    </row>
    <row r="2787" spans="2:8">
      <c r="B2787" s="230">
        <f>B2785+1</f>
        <v>20</v>
      </c>
      <c r="C2787" s="371" t="s">
        <v>1345</v>
      </c>
      <c r="D2787" s="388" t="s">
        <v>32</v>
      </c>
      <c r="E2787" s="394">
        <v>80</v>
      </c>
      <c r="F2787" s="389">
        <v>185</v>
      </c>
      <c r="G2787" s="362">
        <f>E2787*F2787</f>
        <v>14800</v>
      </c>
    </row>
    <row r="2788" spans="2:8">
      <c r="C2788" s="62"/>
      <c r="D2788" s="62"/>
      <c r="E2788" s="62"/>
      <c r="F2788" s="62"/>
      <c r="G2788" s="62"/>
    </row>
    <row r="2789" spans="2:8">
      <c r="B2789" s="230">
        <f t="shared" si="79"/>
        <v>21</v>
      </c>
      <c r="C2789" s="371" t="s">
        <v>1390</v>
      </c>
      <c r="D2789" s="388" t="s">
        <v>32</v>
      </c>
      <c r="E2789" s="394">
        <v>50</v>
      </c>
      <c r="F2789" s="389">
        <v>250</v>
      </c>
      <c r="G2789" s="362">
        <f>E2789*F2789</f>
        <v>12500</v>
      </c>
    </row>
    <row r="2790" spans="2:8">
      <c r="C2790" s="371"/>
      <c r="D2790" s="388"/>
      <c r="E2790" s="392"/>
      <c r="F2790" s="389"/>
      <c r="G2790" s="389"/>
    </row>
    <row r="2791" spans="2:8">
      <c r="C2791" s="393" t="s">
        <v>1391</v>
      </c>
      <c r="D2791" s="388"/>
      <c r="E2791" s="392"/>
      <c r="F2791" s="389"/>
      <c r="G2791" s="389"/>
    </row>
    <row r="2792" spans="2:8">
      <c r="C2792" s="393"/>
      <c r="D2792" s="388"/>
      <c r="E2792" s="392"/>
      <c r="F2792" s="389"/>
      <c r="G2792" s="389"/>
    </row>
    <row r="2793" spans="2:8">
      <c r="B2793" s="230">
        <f>B2789+1</f>
        <v>22</v>
      </c>
      <c r="C2793" s="371" t="s">
        <v>1393</v>
      </c>
      <c r="D2793" s="388" t="s">
        <v>22</v>
      </c>
      <c r="E2793" s="394">
        <v>75</v>
      </c>
      <c r="F2793" s="389">
        <v>85</v>
      </c>
      <c r="G2793" s="362">
        <f>E2793*F2793</f>
        <v>6375</v>
      </c>
    </row>
    <row r="2794" spans="2:8">
      <c r="C2794" s="371"/>
      <c r="D2794" s="388"/>
      <c r="E2794" s="394"/>
      <c r="F2794" s="389"/>
      <c r="G2794" s="389"/>
    </row>
    <row r="2795" spans="2:8">
      <c r="B2795" s="230">
        <f>B2793+1</f>
        <v>23</v>
      </c>
      <c r="C2795" s="371" t="s">
        <v>1394</v>
      </c>
      <c r="D2795" s="388" t="s">
        <v>22</v>
      </c>
      <c r="E2795" s="394">
        <v>75</v>
      </c>
      <c r="F2795" s="389">
        <v>85</v>
      </c>
      <c r="G2795" s="362">
        <f>E2795*F2795</f>
        <v>6375</v>
      </c>
    </row>
    <row r="2796" spans="2:8">
      <c r="C2796" s="371"/>
      <c r="D2796" s="388"/>
      <c r="E2796" s="394"/>
      <c r="F2796" s="389"/>
      <c r="G2796" s="389"/>
    </row>
    <row r="2797" spans="2:8">
      <c r="B2797" s="230">
        <f t="shared" ref="B2797:B2799" si="80">B2795+1</f>
        <v>24</v>
      </c>
      <c r="C2797" s="371" t="s">
        <v>1395</v>
      </c>
      <c r="D2797" s="388" t="s">
        <v>22</v>
      </c>
      <c r="E2797" s="394">
        <v>75</v>
      </c>
      <c r="F2797" s="389">
        <v>85</v>
      </c>
      <c r="G2797" s="362">
        <f>E2797*F2797</f>
        <v>6375</v>
      </c>
    </row>
    <row r="2798" spans="2:8">
      <c r="C2798" s="371"/>
      <c r="D2798" s="388"/>
      <c r="E2798" s="394"/>
      <c r="F2798" s="389"/>
      <c r="G2798" s="362"/>
    </row>
    <row r="2799" spans="2:8">
      <c r="B2799" s="230">
        <f t="shared" si="80"/>
        <v>25</v>
      </c>
      <c r="C2799" s="371" t="s">
        <v>1392</v>
      </c>
      <c r="D2799" s="388" t="s">
        <v>22</v>
      </c>
      <c r="E2799" s="394">
        <v>75</v>
      </c>
      <c r="F2799" s="389">
        <v>85</v>
      </c>
      <c r="G2799" s="362">
        <f>E2799*F2799</f>
        <v>6375</v>
      </c>
    </row>
    <row r="2800" spans="2:8">
      <c r="F2800" s="230"/>
      <c r="G2800" s="230"/>
    </row>
    <row r="2801" spans="2:7">
      <c r="C2801" s="396" t="s">
        <v>1396</v>
      </c>
      <c r="D2801" s="388"/>
      <c r="E2801" s="392"/>
      <c r="F2801" s="389"/>
      <c r="G2801" s="389"/>
    </row>
    <row r="2802" spans="2:7">
      <c r="C2802" s="371"/>
      <c r="D2802" s="388"/>
      <c r="E2802" s="392"/>
      <c r="F2802" s="389"/>
      <c r="G2802" s="389"/>
    </row>
    <row r="2803" spans="2:7">
      <c r="B2803" s="230">
        <f>B2799+1</f>
        <v>26</v>
      </c>
      <c r="C2803" s="371" t="s">
        <v>1397</v>
      </c>
      <c r="D2803" s="388" t="s">
        <v>22</v>
      </c>
      <c r="E2803" s="394">
        <v>12</v>
      </c>
      <c r="F2803" s="389">
        <v>1200</v>
      </c>
      <c r="G2803" s="362">
        <f>E2803*F2803</f>
        <v>14400</v>
      </c>
    </row>
    <row r="2804" spans="2:7">
      <c r="C2804" s="371"/>
      <c r="D2804" s="388"/>
      <c r="E2804" s="394"/>
      <c r="F2804" s="389"/>
      <c r="G2804" s="389"/>
    </row>
    <row r="2805" spans="2:7">
      <c r="C2805" s="396" t="s">
        <v>1398</v>
      </c>
      <c r="D2805" s="388"/>
      <c r="E2805" s="392"/>
      <c r="F2805" s="389"/>
      <c r="G2805" s="389"/>
    </row>
    <row r="2806" spans="2:7">
      <c r="C2806" s="371"/>
      <c r="D2806" s="388"/>
      <c r="E2806" s="392"/>
      <c r="F2806" s="389"/>
      <c r="G2806" s="389"/>
    </row>
    <row r="2807" spans="2:7">
      <c r="B2807" s="230">
        <f>B2803+1</f>
        <v>27</v>
      </c>
      <c r="C2807" s="371" t="s">
        <v>1399</v>
      </c>
      <c r="D2807" s="388" t="s">
        <v>22</v>
      </c>
      <c r="E2807" s="394">
        <v>14</v>
      </c>
      <c r="F2807" s="389">
        <v>1600</v>
      </c>
      <c r="G2807" s="362">
        <f>E2807*F2807</f>
        <v>22400</v>
      </c>
    </row>
    <row r="2808" spans="2:7">
      <c r="C2808" s="371"/>
      <c r="D2808" s="388"/>
      <c r="E2808" s="394"/>
      <c r="F2808" s="389"/>
      <c r="G2808" s="389"/>
    </row>
    <row r="2809" spans="2:7">
      <c r="C2809" s="363" t="s">
        <v>1358</v>
      </c>
      <c r="D2809" s="375"/>
      <c r="E2809" s="375"/>
      <c r="F2809" s="362"/>
      <c r="G2809" s="397"/>
    </row>
    <row r="2810" spans="2:7">
      <c r="C2810" s="363"/>
      <c r="D2810" s="375"/>
      <c r="E2810" s="375"/>
      <c r="F2810" s="362"/>
      <c r="G2810" s="397"/>
    </row>
    <row r="2811" spans="2:7" ht="46.8">
      <c r="B2811" s="230">
        <f>B2807+1</f>
        <v>28</v>
      </c>
      <c r="C2811" s="376" t="s">
        <v>1400</v>
      </c>
      <c r="D2811" s="357" t="s">
        <v>1402</v>
      </c>
      <c r="E2811" s="357">
        <v>36</v>
      </c>
      <c r="F2811" s="358">
        <v>600</v>
      </c>
      <c r="G2811" s="362">
        <f>E2811*F2811</f>
        <v>21600</v>
      </c>
    </row>
    <row r="2812" spans="2:7">
      <c r="C2812" s="371"/>
      <c r="D2812" s="380"/>
      <c r="E2812" s="357"/>
      <c r="F2812" s="358"/>
      <c r="G2812" s="358"/>
    </row>
    <row r="2813" spans="2:7">
      <c r="C2813" s="377" t="s">
        <v>1360</v>
      </c>
      <c r="D2813" s="378"/>
      <c r="E2813" s="357"/>
      <c r="F2813" s="379"/>
      <c r="G2813" s="379"/>
    </row>
    <row r="2814" spans="2:7">
      <c r="C2814" s="377"/>
      <c r="D2814" s="378"/>
      <c r="E2814" s="357"/>
      <c r="F2814" s="379"/>
      <c r="G2814" s="379"/>
    </row>
    <row r="2815" spans="2:7" ht="46.8">
      <c r="B2815" s="230">
        <f>B2811+1</f>
        <v>29</v>
      </c>
      <c r="C2815" s="366" t="s">
        <v>1361</v>
      </c>
      <c r="D2815" s="380" t="s">
        <v>9</v>
      </c>
      <c r="E2815" s="357">
        <v>1</v>
      </c>
      <c r="F2815" s="358">
        <v>4000</v>
      </c>
      <c r="G2815" s="362">
        <f>E2815*F2815</f>
        <v>4000</v>
      </c>
    </row>
    <row r="2816" spans="2:7">
      <c r="C2816" s="377"/>
      <c r="D2816" s="378"/>
      <c r="E2816" s="357"/>
      <c r="F2816" s="379"/>
      <c r="G2816" s="358"/>
    </row>
    <row r="2817" spans="2:7">
      <c r="C2817" s="377" t="s">
        <v>1362</v>
      </c>
      <c r="D2817" s="378"/>
      <c r="E2817" s="357"/>
      <c r="F2817" s="379"/>
      <c r="G2817" s="379"/>
    </row>
    <row r="2818" spans="2:7">
      <c r="C2818" s="377"/>
      <c r="D2818" s="378"/>
      <c r="E2818" s="357"/>
      <c r="F2818" s="379"/>
      <c r="G2818" s="379"/>
    </row>
    <row r="2819" spans="2:7" ht="46.8">
      <c r="B2819" s="230">
        <f>B2815+1</f>
        <v>30</v>
      </c>
      <c r="C2819" s="381" t="s">
        <v>1363</v>
      </c>
      <c r="D2819" s="380" t="s">
        <v>9</v>
      </c>
      <c r="E2819" s="357">
        <v>1</v>
      </c>
      <c r="F2819" s="358">
        <v>5000</v>
      </c>
      <c r="G2819" s="362">
        <f>E2819*F2819</f>
        <v>5000</v>
      </c>
    </row>
    <row r="2820" spans="2:7">
      <c r="C2820" s="312"/>
      <c r="D2820" s="311"/>
      <c r="E2820" s="209"/>
      <c r="F2820" s="210"/>
      <c r="G2820" s="203"/>
    </row>
    <row r="2821" spans="2:7">
      <c r="C2821" s="278" t="s">
        <v>152</v>
      </c>
      <c r="D2821" s="279"/>
      <c r="E2821" s="279"/>
      <c r="F2821" s="34"/>
      <c r="G2821" s="280"/>
    </row>
    <row r="2822" spans="2:7">
      <c r="C2822" s="278" t="s">
        <v>1566</v>
      </c>
      <c r="D2822" s="279"/>
      <c r="E2822" s="279"/>
      <c r="F2822" s="34"/>
      <c r="G2822" s="280"/>
    </row>
    <row r="2823" spans="2:7">
      <c r="C2823" s="278" t="s">
        <v>1564</v>
      </c>
      <c r="D2823" s="282"/>
      <c r="E2823" s="282"/>
      <c r="F2823" s="283"/>
      <c r="G2823" s="284">
        <f>SUM(G2732:G2822)</f>
        <v>506945</v>
      </c>
    </row>
    <row r="2824" spans="2:7">
      <c r="C2824" s="223"/>
      <c r="D2824" s="279"/>
      <c r="E2824" s="279"/>
      <c r="F2824" s="34"/>
      <c r="G2824" s="280"/>
    </row>
    <row r="2825" spans="2:7" s="277" customFormat="1">
      <c r="C2825" s="288"/>
      <c r="D2825" s="289"/>
      <c r="E2825" s="289"/>
      <c r="F2825" s="290"/>
      <c r="G2825" s="291"/>
    </row>
    <row r="2826" spans="2:7">
      <c r="C2826" s="223"/>
      <c r="D2826" s="279"/>
      <c r="E2826" s="279"/>
      <c r="F2826" s="34"/>
      <c r="G2826" s="280"/>
    </row>
    <row r="2827" spans="2:7">
      <c r="C2827" s="223"/>
      <c r="D2827" s="279"/>
      <c r="E2827" s="279"/>
      <c r="F2827" s="34"/>
      <c r="G2827" s="280"/>
    </row>
    <row r="2828" spans="2:7">
      <c r="C2828" s="103"/>
      <c r="F2828" s="230"/>
      <c r="G2828" s="230"/>
    </row>
    <row r="2829" spans="2:7">
      <c r="C2829" s="536" t="s">
        <v>1567</v>
      </c>
      <c r="D2829" s="535"/>
      <c r="E2829" s="2"/>
      <c r="F2829" s="481"/>
      <c r="G2829" s="484"/>
    </row>
    <row r="2830" spans="2:7">
      <c r="C2830" s="483"/>
      <c r="D2830" s="535"/>
      <c r="E2830" s="2"/>
      <c r="F2830" s="481"/>
      <c r="G2830" s="484"/>
    </row>
    <row r="2831" spans="2:7">
      <c r="B2831" s="230">
        <v>1</v>
      </c>
      <c r="C2831" s="483" t="s">
        <v>560</v>
      </c>
      <c r="D2831" s="535"/>
      <c r="E2831" s="2" t="s">
        <v>1554</v>
      </c>
      <c r="F2831" s="481"/>
      <c r="G2831" s="484">
        <f>G2651</f>
        <v>3050356</v>
      </c>
    </row>
    <row r="2832" spans="2:7">
      <c r="C2832" s="483"/>
      <c r="D2832" s="535"/>
      <c r="E2832" s="2"/>
      <c r="F2832" s="481"/>
      <c r="G2832" s="484"/>
    </row>
    <row r="2833" spans="2:8">
      <c r="B2833" s="230">
        <f>B2831+1</f>
        <v>2</v>
      </c>
      <c r="C2833" s="483" t="s">
        <v>1338</v>
      </c>
      <c r="D2833" s="535"/>
      <c r="E2833" s="2" t="s">
        <v>1554</v>
      </c>
      <c r="F2833" s="481"/>
      <c r="G2833" s="484">
        <f>G2719</f>
        <v>123410</v>
      </c>
    </row>
    <row r="2834" spans="2:8">
      <c r="C2834" s="483"/>
      <c r="D2834" s="535"/>
      <c r="E2834" s="2"/>
      <c r="F2834" s="481"/>
      <c r="G2834" s="484"/>
    </row>
    <row r="2835" spans="2:8">
      <c r="B2835" s="230">
        <f>B2833+1</f>
        <v>3</v>
      </c>
      <c r="C2835" s="483" t="s">
        <v>587</v>
      </c>
      <c r="D2835" s="535"/>
      <c r="E2835" s="2" t="s">
        <v>1554</v>
      </c>
      <c r="F2835" s="481"/>
      <c r="G2835" s="484">
        <f>G2823</f>
        <v>506945</v>
      </c>
    </row>
    <row r="2836" spans="2:8">
      <c r="C2836" s="483"/>
      <c r="D2836" s="535"/>
      <c r="E2836" s="2"/>
      <c r="F2836" s="481"/>
      <c r="G2836" s="484"/>
    </row>
    <row r="2837" spans="2:8">
      <c r="C2837" s="483"/>
      <c r="D2837" s="535"/>
      <c r="E2837" s="2"/>
      <c r="F2837" s="481"/>
      <c r="G2837" s="516"/>
    </row>
    <row r="2838" spans="2:8">
      <c r="C2838" s="482" t="s">
        <v>1557</v>
      </c>
      <c r="D2838" s="535"/>
      <c r="E2838" s="2"/>
      <c r="F2838" s="481"/>
      <c r="G2838" s="517">
        <f>SUM(G2830:G2837)</f>
        <v>3680711</v>
      </c>
    </row>
    <row r="2839" spans="2:8">
      <c r="C2839" s="554"/>
      <c r="F2839" s="230"/>
      <c r="G2839" s="230"/>
    </row>
    <row r="2840" spans="2:8">
      <c r="C2840" s="555"/>
      <c r="F2840" s="230"/>
      <c r="G2840" s="230"/>
    </row>
    <row r="2841" spans="2:8" s="277" customFormat="1">
      <c r="C2841" s="556"/>
    </row>
    <row r="2842" spans="2:8">
      <c r="C2842" s="223"/>
      <c r="D2842" s="279"/>
      <c r="E2842" s="279"/>
      <c r="F2842" s="34"/>
      <c r="G2842" s="280"/>
    </row>
    <row r="2843" spans="2:8">
      <c r="C2843" s="243" t="s">
        <v>1578</v>
      </c>
      <c r="D2843" s="58" t="s">
        <v>3</v>
      </c>
      <c r="E2843" s="292"/>
      <c r="F2843" s="101"/>
      <c r="G2843" s="61"/>
      <c r="H2843" s="230"/>
    </row>
    <row r="2844" spans="2:8">
      <c r="C2844" s="243" t="s">
        <v>788</v>
      </c>
      <c r="D2844" s="91"/>
      <c r="E2844" s="292"/>
      <c r="F2844" s="101"/>
      <c r="G2844" s="61"/>
      <c r="H2844" s="230"/>
    </row>
    <row r="2845" spans="2:8">
      <c r="C2845" s="57"/>
      <c r="D2845" s="91"/>
      <c r="E2845" s="292"/>
      <c r="F2845" s="101"/>
      <c r="G2845" s="61"/>
      <c r="H2845" s="230"/>
    </row>
    <row r="2846" spans="2:8">
      <c r="C2846" s="243" t="s">
        <v>1538</v>
      </c>
      <c r="D2846" s="91"/>
      <c r="E2846" s="292"/>
      <c r="F2846" s="101"/>
      <c r="G2846" s="61"/>
      <c r="H2846" s="230"/>
    </row>
    <row r="2847" spans="2:8">
      <c r="C2847" s="243"/>
      <c r="D2847" s="91"/>
      <c r="E2847" s="292"/>
      <c r="F2847" s="101"/>
      <c r="G2847" s="61"/>
      <c r="H2847" s="230"/>
    </row>
    <row r="2848" spans="2:8">
      <c r="C2848" s="243" t="s">
        <v>1579</v>
      </c>
      <c r="D2848" s="58" t="s">
        <v>3</v>
      </c>
      <c r="E2848" s="292"/>
      <c r="F2848" s="101"/>
      <c r="G2848" s="61"/>
      <c r="H2848" s="230"/>
    </row>
    <row r="2849" spans="3:8">
      <c r="C2849" s="57"/>
      <c r="D2849" s="91"/>
      <c r="E2849" s="292"/>
      <c r="F2849" s="101"/>
      <c r="G2849" s="61"/>
      <c r="H2849" s="230"/>
    </row>
    <row r="2850" spans="3:8">
      <c r="C2850" s="473" t="s">
        <v>1528</v>
      </c>
      <c r="D2850" s="91"/>
      <c r="E2850" s="292"/>
      <c r="F2850" s="101"/>
      <c r="G2850" s="61"/>
      <c r="H2850" s="230"/>
    </row>
    <row r="2851" spans="3:8">
      <c r="C2851" s="57"/>
      <c r="D2851" s="91"/>
      <c r="E2851" s="292"/>
      <c r="F2851" s="101"/>
      <c r="G2851" s="313"/>
      <c r="H2851" s="230"/>
    </row>
    <row r="2852" spans="3:8">
      <c r="C2852" s="103" t="s">
        <v>1444</v>
      </c>
      <c r="D2852" s="91"/>
      <c r="E2852" s="292"/>
      <c r="F2852" s="314"/>
      <c r="G2852" s="315"/>
      <c r="H2852" s="230"/>
    </row>
    <row r="2853" spans="3:8">
      <c r="C2853" s="103" t="s">
        <v>1457</v>
      </c>
      <c r="D2853" s="91"/>
      <c r="E2853" s="292"/>
      <c r="F2853" s="314"/>
      <c r="G2853" s="315"/>
      <c r="H2853" s="230"/>
    </row>
    <row r="2854" spans="3:8">
      <c r="C2854" s="103"/>
      <c r="D2854" s="91"/>
      <c r="E2854" s="292"/>
      <c r="F2854" s="314"/>
      <c r="G2854" s="315"/>
      <c r="H2854" s="230"/>
    </row>
    <row r="2855" spans="3:8">
      <c r="C2855" s="57" t="s">
        <v>789</v>
      </c>
      <c r="D2855" s="58" t="s">
        <v>8</v>
      </c>
      <c r="E2855" s="292"/>
      <c r="F2855" s="314"/>
      <c r="G2855" s="315"/>
      <c r="H2855" s="230"/>
    </row>
    <row r="2856" spans="3:8">
      <c r="C2856" s="103"/>
      <c r="D2856" s="58"/>
      <c r="E2856" s="292"/>
      <c r="F2856" s="314"/>
      <c r="G2856" s="315"/>
      <c r="H2856" s="230"/>
    </row>
    <row r="2857" spans="3:8">
      <c r="C2857" s="57" t="s">
        <v>790</v>
      </c>
      <c r="D2857" s="58" t="s">
        <v>11</v>
      </c>
      <c r="E2857" s="292"/>
      <c r="F2857" s="314"/>
      <c r="G2857" s="315"/>
      <c r="H2857" s="230"/>
    </row>
    <row r="2858" spans="3:8">
      <c r="C2858" s="103"/>
      <c r="D2858" s="91"/>
      <c r="E2858" s="292"/>
      <c r="F2858" s="314"/>
      <c r="G2858" s="315"/>
      <c r="H2858" s="230"/>
    </row>
    <row r="2859" spans="3:8">
      <c r="C2859" s="57" t="s">
        <v>1529</v>
      </c>
      <c r="D2859" s="91"/>
      <c r="E2859" s="292"/>
      <c r="F2859" s="314"/>
      <c r="G2859" s="315"/>
      <c r="H2859" s="230"/>
    </row>
    <row r="2860" spans="3:8">
      <c r="C2860" s="57" t="s">
        <v>1530</v>
      </c>
      <c r="D2860" s="91"/>
      <c r="E2860" s="292"/>
      <c r="F2860" s="314"/>
      <c r="G2860" s="315"/>
      <c r="H2860" s="230"/>
    </row>
    <row r="2861" spans="3:8">
      <c r="C2861" s="103"/>
      <c r="D2861" s="91"/>
      <c r="E2861" s="292"/>
      <c r="F2861" s="314"/>
      <c r="G2861" s="315"/>
      <c r="H2861" s="230"/>
    </row>
    <row r="2862" spans="3:8">
      <c r="C2862" s="57" t="s">
        <v>791</v>
      </c>
      <c r="D2862" s="58" t="s">
        <v>11</v>
      </c>
      <c r="E2862" s="292"/>
      <c r="F2862" s="314"/>
      <c r="G2862" s="315"/>
      <c r="H2862" s="230"/>
    </row>
    <row r="2863" spans="3:8">
      <c r="C2863" s="103"/>
      <c r="D2863" s="91"/>
      <c r="E2863" s="292"/>
      <c r="F2863" s="314"/>
      <c r="G2863" s="315"/>
      <c r="H2863" s="230"/>
    </row>
    <row r="2864" spans="3:8">
      <c r="C2864" s="95" t="s">
        <v>792</v>
      </c>
      <c r="D2864" s="65"/>
      <c r="E2864" s="287"/>
      <c r="F2864" s="316"/>
      <c r="G2864" s="317"/>
      <c r="H2864" s="230"/>
    </row>
    <row r="2865" spans="3:8">
      <c r="C2865" s="95" t="s">
        <v>793</v>
      </c>
      <c r="D2865" s="65"/>
      <c r="E2865" s="287"/>
      <c r="F2865" s="316"/>
      <c r="G2865" s="317"/>
      <c r="H2865" s="230"/>
    </row>
    <row r="2866" spans="3:8">
      <c r="C2866" s="95" t="s">
        <v>794</v>
      </c>
      <c r="D2866" s="65"/>
      <c r="E2866" s="287"/>
      <c r="F2866" s="316"/>
      <c r="G2866" s="317"/>
      <c r="H2866" s="230"/>
    </row>
    <row r="2867" spans="3:8">
      <c r="C2867" s="95" t="s">
        <v>795</v>
      </c>
      <c r="D2867" s="65"/>
      <c r="E2867" s="287"/>
      <c r="F2867" s="316"/>
      <c r="G2867" s="317"/>
      <c r="H2867" s="230"/>
    </row>
    <row r="2868" spans="3:8">
      <c r="C2868" s="95" t="s">
        <v>796</v>
      </c>
      <c r="D2868" s="65"/>
      <c r="E2868" s="287"/>
      <c r="F2868" s="316"/>
      <c r="G2868" s="317"/>
      <c r="H2868" s="230"/>
    </row>
    <row r="2869" spans="3:8">
      <c r="C2869" s="95"/>
      <c r="D2869" s="65"/>
      <c r="E2869" s="287"/>
      <c r="F2869" s="316"/>
      <c r="G2869" s="317"/>
      <c r="H2869" s="230"/>
    </row>
    <row r="2870" spans="3:8">
      <c r="C2870" s="57" t="s">
        <v>797</v>
      </c>
      <c r="D2870" s="58" t="s">
        <v>11</v>
      </c>
      <c r="E2870" s="292"/>
      <c r="F2870" s="314"/>
      <c r="G2870" s="315"/>
      <c r="H2870" s="230"/>
    </row>
    <row r="2871" spans="3:8">
      <c r="C2871" s="103"/>
      <c r="D2871" s="91"/>
      <c r="E2871" s="292"/>
      <c r="F2871" s="314"/>
      <c r="G2871" s="315"/>
      <c r="H2871" s="230"/>
    </row>
    <row r="2872" spans="3:8">
      <c r="C2872" s="103" t="s">
        <v>798</v>
      </c>
      <c r="D2872" s="91"/>
      <c r="E2872" s="292"/>
      <c r="F2872" s="314"/>
      <c r="G2872" s="315"/>
      <c r="H2872" s="230"/>
    </row>
    <row r="2873" spans="3:8">
      <c r="C2873" s="103" t="s">
        <v>799</v>
      </c>
      <c r="D2873" s="91"/>
      <c r="E2873" s="292"/>
      <c r="F2873" s="314"/>
      <c r="G2873" s="315"/>
      <c r="H2873" s="230"/>
    </row>
    <row r="2874" spans="3:8">
      <c r="C2874" s="103" t="s">
        <v>800</v>
      </c>
      <c r="D2874" s="91"/>
      <c r="E2874" s="292"/>
      <c r="F2874" s="314"/>
      <c r="G2874" s="315"/>
      <c r="H2874" s="230"/>
    </row>
    <row r="2875" spans="3:8">
      <c r="C2875" s="103" t="s">
        <v>801</v>
      </c>
      <c r="D2875" s="91"/>
      <c r="E2875" s="292"/>
      <c r="F2875" s="314"/>
      <c r="G2875" s="315"/>
      <c r="H2875" s="230"/>
    </row>
    <row r="2876" spans="3:8">
      <c r="C2876" s="103"/>
      <c r="D2876" s="91"/>
      <c r="E2876" s="292"/>
      <c r="F2876" s="314"/>
      <c r="G2876" s="315"/>
      <c r="H2876" s="230"/>
    </row>
    <row r="2877" spans="3:8">
      <c r="C2877" s="57" t="s">
        <v>802</v>
      </c>
      <c r="D2877" s="58" t="s">
        <v>11</v>
      </c>
      <c r="E2877" s="292"/>
      <c r="F2877" s="314"/>
      <c r="G2877" s="315"/>
      <c r="H2877" s="230"/>
    </row>
    <row r="2878" spans="3:8">
      <c r="C2878" s="103"/>
      <c r="D2878" s="91"/>
      <c r="E2878" s="292"/>
      <c r="F2878" s="314"/>
      <c r="G2878" s="315"/>
      <c r="H2878" s="230"/>
    </row>
    <row r="2879" spans="3:8">
      <c r="C2879" s="103" t="s">
        <v>803</v>
      </c>
      <c r="D2879" s="91"/>
      <c r="E2879" s="292"/>
      <c r="F2879" s="314"/>
      <c r="G2879" s="315"/>
      <c r="H2879" s="230"/>
    </row>
    <row r="2880" spans="3:8">
      <c r="C2880" s="103" t="s">
        <v>804</v>
      </c>
      <c r="D2880" s="91"/>
      <c r="E2880" s="292"/>
      <c r="F2880" s="314"/>
      <c r="G2880" s="315"/>
      <c r="H2880" s="230"/>
    </row>
    <row r="2881" spans="3:8">
      <c r="C2881" s="103" t="s">
        <v>805</v>
      </c>
      <c r="D2881" s="91"/>
      <c r="E2881" s="292"/>
      <c r="F2881" s="314"/>
      <c r="G2881" s="315"/>
      <c r="H2881" s="230"/>
    </row>
    <row r="2882" spans="3:8">
      <c r="C2882" s="103" t="s">
        <v>806</v>
      </c>
      <c r="D2882" s="91"/>
      <c r="E2882" s="292"/>
      <c r="F2882" s="314"/>
      <c r="G2882" s="315"/>
      <c r="H2882" s="230"/>
    </row>
    <row r="2883" spans="3:8">
      <c r="C2883" s="103" t="s">
        <v>807</v>
      </c>
      <c r="D2883" s="91"/>
      <c r="E2883" s="292"/>
      <c r="F2883" s="314"/>
      <c r="G2883" s="315"/>
      <c r="H2883" s="230"/>
    </row>
    <row r="2884" spans="3:8">
      <c r="C2884" s="103"/>
      <c r="D2884" s="91"/>
      <c r="E2884" s="292"/>
      <c r="F2884" s="314"/>
      <c r="G2884" s="315"/>
      <c r="H2884" s="230"/>
    </row>
    <row r="2885" spans="3:8">
      <c r="C2885" s="57" t="s">
        <v>808</v>
      </c>
      <c r="D2885" s="58" t="s">
        <v>11</v>
      </c>
      <c r="E2885" s="292"/>
      <c r="F2885" s="314"/>
      <c r="G2885" s="315"/>
      <c r="H2885" s="230"/>
    </row>
    <row r="2886" spans="3:8">
      <c r="C2886" s="103"/>
      <c r="D2886" s="91"/>
      <c r="E2886" s="292"/>
      <c r="F2886" s="314"/>
      <c r="G2886" s="315"/>
      <c r="H2886" s="230"/>
    </row>
    <row r="2887" spans="3:8">
      <c r="C2887" s="103" t="s">
        <v>809</v>
      </c>
      <c r="D2887" s="91"/>
      <c r="E2887" s="292"/>
      <c r="F2887" s="314"/>
      <c r="G2887" s="315"/>
      <c r="H2887" s="230"/>
    </row>
    <row r="2888" spans="3:8">
      <c r="C2888" s="103" t="s">
        <v>810</v>
      </c>
      <c r="D2888" s="91"/>
      <c r="E2888" s="292"/>
      <c r="F2888" s="314"/>
      <c r="G2888" s="315"/>
      <c r="H2888" s="230"/>
    </row>
    <row r="2889" spans="3:8">
      <c r="C2889" s="103" t="s">
        <v>811</v>
      </c>
      <c r="D2889" s="91"/>
      <c r="E2889" s="292"/>
      <c r="F2889" s="314"/>
      <c r="G2889" s="315"/>
      <c r="H2889" s="230"/>
    </row>
    <row r="2890" spans="3:8">
      <c r="C2890" s="103" t="s">
        <v>812</v>
      </c>
      <c r="D2890" s="91"/>
      <c r="E2890" s="292"/>
      <c r="F2890" s="314"/>
      <c r="G2890" s="315"/>
      <c r="H2890" s="230"/>
    </row>
    <row r="2891" spans="3:8">
      <c r="C2891" s="103" t="s">
        <v>813</v>
      </c>
      <c r="D2891" s="91"/>
      <c r="E2891" s="292"/>
      <c r="F2891" s="314"/>
      <c r="G2891" s="315"/>
      <c r="H2891" s="230"/>
    </row>
    <row r="2892" spans="3:8">
      <c r="C2892" s="103"/>
      <c r="D2892" s="91"/>
      <c r="E2892" s="292"/>
      <c r="F2892" s="314"/>
      <c r="G2892" s="315"/>
      <c r="H2892" s="230"/>
    </row>
    <row r="2893" spans="3:8">
      <c r="C2893" s="318" t="s">
        <v>1238</v>
      </c>
      <c r="D2893" s="319" t="s">
        <v>5</v>
      </c>
      <c r="E2893" s="292"/>
      <c r="F2893" s="320"/>
      <c r="G2893" s="299"/>
      <c r="H2893" s="230"/>
    </row>
    <row r="2894" spans="3:8">
      <c r="C2894" s="318"/>
      <c r="D2894" s="319"/>
      <c r="E2894" s="292"/>
      <c r="F2894" s="320"/>
      <c r="G2894" s="299"/>
      <c r="H2894" s="230"/>
    </row>
    <row r="2895" spans="3:8">
      <c r="C2895" s="318" t="s">
        <v>1097</v>
      </c>
      <c r="D2895" s="319"/>
      <c r="E2895" s="292"/>
      <c r="F2895" s="320"/>
      <c r="G2895" s="299"/>
      <c r="H2895" s="230"/>
    </row>
    <row r="2896" spans="3:8">
      <c r="C2896" s="318" t="s">
        <v>1098</v>
      </c>
      <c r="D2896" s="319"/>
      <c r="E2896" s="292"/>
      <c r="F2896" s="320"/>
      <c r="G2896" s="299"/>
      <c r="H2896" s="230"/>
    </row>
    <row r="2897" spans="3:8">
      <c r="C2897" s="318" t="s">
        <v>1099</v>
      </c>
      <c r="D2897" s="319"/>
      <c r="E2897" s="292"/>
      <c r="F2897" s="320"/>
      <c r="G2897" s="299"/>
      <c r="H2897" s="230"/>
    </row>
    <row r="2898" spans="3:8">
      <c r="C2898" s="318" t="s">
        <v>1100</v>
      </c>
      <c r="D2898" s="319"/>
      <c r="E2898" s="292"/>
      <c r="F2898" s="320"/>
      <c r="G2898" s="299"/>
      <c r="H2898" s="230"/>
    </row>
    <row r="2899" spans="3:8">
      <c r="C2899" s="318"/>
      <c r="D2899" s="319"/>
      <c r="E2899" s="292"/>
      <c r="F2899" s="320"/>
      <c r="G2899" s="299"/>
      <c r="H2899" s="230"/>
    </row>
    <row r="2900" spans="3:8">
      <c r="C2900" s="318" t="s">
        <v>1101</v>
      </c>
      <c r="D2900" s="319"/>
      <c r="E2900" s="292"/>
      <c r="F2900" s="320"/>
      <c r="G2900" s="299"/>
      <c r="H2900" s="230"/>
    </row>
    <row r="2901" spans="3:8">
      <c r="C2901" s="318" t="s">
        <v>1102</v>
      </c>
      <c r="D2901" s="319"/>
      <c r="E2901" s="292"/>
      <c r="F2901" s="320"/>
      <c r="G2901" s="299"/>
      <c r="H2901" s="230"/>
    </row>
    <row r="2902" spans="3:8">
      <c r="C2902" s="318" t="s">
        <v>1103</v>
      </c>
      <c r="D2902" s="319"/>
      <c r="E2902" s="292"/>
      <c r="F2902" s="320"/>
      <c r="G2902" s="299"/>
      <c r="H2902" s="230"/>
    </row>
    <row r="2903" spans="3:8">
      <c r="C2903" s="318" t="s">
        <v>1104</v>
      </c>
      <c r="D2903" s="319"/>
      <c r="E2903" s="292"/>
      <c r="F2903" s="320"/>
      <c r="G2903" s="299"/>
      <c r="H2903" s="230"/>
    </row>
    <row r="2904" spans="3:8">
      <c r="C2904" s="318"/>
      <c r="D2904" s="319"/>
      <c r="E2904" s="292"/>
      <c r="F2904" s="320"/>
      <c r="G2904" s="299"/>
      <c r="H2904" s="230"/>
    </row>
    <row r="2905" spans="3:8">
      <c r="C2905" s="318" t="s">
        <v>1105</v>
      </c>
      <c r="D2905" s="319"/>
      <c r="E2905" s="292"/>
      <c r="F2905" s="320"/>
      <c r="G2905" s="299"/>
      <c r="H2905" s="230"/>
    </row>
    <row r="2906" spans="3:8">
      <c r="C2906" s="318"/>
      <c r="D2906" s="319"/>
      <c r="E2906" s="292"/>
      <c r="F2906" s="320"/>
      <c r="G2906" s="299"/>
      <c r="H2906" s="230"/>
    </row>
    <row r="2907" spans="3:8">
      <c r="C2907" s="318" t="s">
        <v>1106</v>
      </c>
      <c r="D2907" s="319" t="s">
        <v>5</v>
      </c>
      <c r="E2907" s="292"/>
      <c r="F2907" s="320"/>
      <c r="G2907" s="299"/>
      <c r="H2907" s="230"/>
    </row>
    <row r="2908" spans="3:8">
      <c r="C2908" s="318"/>
      <c r="D2908" s="319"/>
      <c r="E2908" s="292"/>
      <c r="F2908" s="320"/>
      <c r="G2908" s="299"/>
      <c r="H2908" s="230"/>
    </row>
    <row r="2909" spans="3:8">
      <c r="C2909" s="318" t="s">
        <v>1107</v>
      </c>
      <c r="D2909" s="319"/>
      <c r="E2909" s="292"/>
      <c r="F2909" s="320"/>
      <c r="G2909" s="299"/>
      <c r="H2909" s="230"/>
    </row>
    <row r="2910" spans="3:8">
      <c r="C2910" s="318" t="s">
        <v>1108</v>
      </c>
      <c r="D2910" s="319"/>
      <c r="E2910" s="292"/>
      <c r="F2910" s="320"/>
      <c r="G2910" s="299"/>
      <c r="H2910" s="230"/>
    </row>
    <row r="2911" spans="3:8">
      <c r="C2911" s="318"/>
      <c r="D2911" s="319"/>
      <c r="E2911" s="292"/>
      <c r="F2911" s="320"/>
      <c r="G2911" s="299"/>
      <c r="H2911" s="230"/>
    </row>
    <row r="2912" spans="3:8">
      <c r="C2912" s="318" t="s">
        <v>1109</v>
      </c>
      <c r="D2912" s="319"/>
      <c r="E2912" s="292"/>
      <c r="F2912" s="320"/>
      <c r="G2912" s="299"/>
      <c r="H2912" s="230"/>
    </row>
    <row r="2913" spans="3:8">
      <c r="C2913" s="318" t="s">
        <v>1110</v>
      </c>
      <c r="D2913" s="319"/>
      <c r="E2913" s="292"/>
      <c r="F2913" s="320"/>
      <c r="G2913" s="299"/>
      <c r="H2913" s="230"/>
    </row>
    <row r="2914" spans="3:8">
      <c r="C2914" s="318"/>
      <c r="D2914" s="319"/>
      <c r="E2914" s="292"/>
      <c r="F2914" s="320"/>
      <c r="G2914" s="299"/>
      <c r="H2914" s="230"/>
    </row>
    <row r="2915" spans="3:8">
      <c r="C2915" s="318" t="s">
        <v>1111</v>
      </c>
      <c r="D2915" s="319"/>
      <c r="E2915" s="292"/>
      <c r="F2915" s="320"/>
      <c r="G2915" s="299"/>
      <c r="H2915" s="230"/>
    </row>
    <row r="2916" spans="3:8">
      <c r="C2916" s="318" t="s">
        <v>1112</v>
      </c>
      <c r="D2916" s="319"/>
      <c r="E2916" s="292"/>
      <c r="F2916" s="320"/>
      <c r="G2916" s="299"/>
      <c r="H2916" s="230"/>
    </row>
    <row r="2917" spans="3:8">
      <c r="C2917" s="318"/>
      <c r="D2917" s="319"/>
      <c r="E2917" s="292"/>
      <c r="F2917" s="320"/>
      <c r="G2917" s="299"/>
      <c r="H2917" s="230"/>
    </row>
    <row r="2918" spans="3:8">
      <c r="C2918" s="318" t="s">
        <v>1113</v>
      </c>
      <c r="D2918" s="319"/>
      <c r="E2918" s="292"/>
      <c r="F2918" s="320"/>
      <c r="G2918" s="299"/>
      <c r="H2918" s="230"/>
    </row>
    <row r="2919" spans="3:8">
      <c r="C2919" s="318" t="s">
        <v>1114</v>
      </c>
      <c r="D2919" s="319"/>
      <c r="E2919" s="292"/>
      <c r="F2919" s="320"/>
      <c r="G2919" s="299"/>
      <c r="H2919" s="230"/>
    </row>
    <row r="2920" spans="3:8">
      <c r="C2920" s="318" t="s">
        <v>1115</v>
      </c>
      <c r="D2920" s="319"/>
      <c r="E2920" s="292"/>
      <c r="F2920" s="320"/>
      <c r="G2920" s="299"/>
      <c r="H2920" s="230"/>
    </row>
    <row r="2921" spans="3:8">
      <c r="C2921" s="318"/>
      <c r="D2921" s="319"/>
      <c r="E2921" s="292"/>
      <c r="F2921" s="320"/>
      <c r="G2921" s="299"/>
      <c r="H2921" s="230"/>
    </row>
    <row r="2922" spans="3:8">
      <c r="C2922" s="318" t="s">
        <v>1116</v>
      </c>
      <c r="D2922" s="319"/>
      <c r="E2922" s="292"/>
      <c r="F2922" s="320"/>
      <c r="G2922" s="299"/>
      <c r="H2922" s="230"/>
    </row>
    <row r="2923" spans="3:8">
      <c r="C2923" s="318" t="s">
        <v>1117</v>
      </c>
      <c r="D2923" s="319"/>
      <c r="E2923" s="292"/>
      <c r="F2923" s="320"/>
      <c r="G2923" s="299"/>
      <c r="H2923" s="230"/>
    </row>
    <row r="2924" spans="3:8">
      <c r="C2924" s="318" t="s">
        <v>1118</v>
      </c>
      <c r="D2924" s="319"/>
      <c r="E2924" s="292"/>
      <c r="F2924" s="320"/>
      <c r="G2924" s="299"/>
      <c r="H2924" s="230"/>
    </row>
    <row r="2925" spans="3:8">
      <c r="C2925" s="318"/>
      <c r="D2925" s="319"/>
      <c r="E2925" s="292"/>
      <c r="F2925" s="320"/>
      <c r="G2925" s="299"/>
      <c r="H2925" s="230"/>
    </row>
    <row r="2926" spans="3:8">
      <c r="C2926" s="318" t="s">
        <v>1119</v>
      </c>
      <c r="D2926" s="319"/>
      <c r="E2926" s="292"/>
      <c r="F2926" s="320"/>
      <c r="G2926" s="299"/>
      <c r="H2926" s="230"/>
    </row>
    <row r="2927" spans="3:8">
      <c r="C2927" s="318" t="s">
        <v>1120</v>
      </c>
      <c r="D2927" s="319"/>
      <c r="E2927" s="292"/>
      <c r="F2927" s="320"/>
      <c r="G2927" s="299"/>
      <c r="H2927" s="230"/>
    </row>
    <row r="2928" spans="3:8">
      <c r="C2928" s="318"/>
      <c r="D2928" s="319"/>
      <c r="E2928" s="292"/>
      <c r="F2928" s="320"/>
      <c r="G2928" s="299"/>
      <c r="H2928" s="230"/>
    </row>
    <row r="2929" spans="3:8">
      <c r="C2929" s="318" t="s">
        <v>1105</v>
      </c>
      <c r="D2929" s="319"/>
      <c r="E2929" s="292"/>
      <c r="F2929" s="320"/>
      <c r="G2929" s="299"/>
      <c r="H2929" s="230"/>
    </row>
    <row r="2930" spans="3:8">
      <c r="C2930" s="318"/>
      <c r="D2930" s="319"/>
      <c r="E2930" s="292"/>
      <c r="F2930" s="320"/>
      <c r="G2930" s="299"/>
      <c r="H2930" s="230"/>
    </row>
    <row r="2931" spans="3:8">
      <c r="C2931" s="318" t="s">
        <v>1132</v>
      </c>
      <c r="D2931" s="319" t="s">
        <v>5</v>
      </c>
      <c r="E2931" s="292"/>
      <c r="F2931" s="320"/>
      <c r="G2931" s="299"/>
      <c r="H2931" s="230"/>
    </row>
    <row r="2932" spans="3:8">
      <c r="C2932" s="318"/>
      <c r="D2932" s="319"/>
      <c r="E2932" s="292"/>
      <c r="F2932" s="320"/>
      <c r="G2932" s="299"/>
      <c r="H2932" s="230"/>
    </row>
    <row r="2933" spans="3:8">
      <c r="C2933" s="318" t="s">
        <v>1130</v>
      </c>
      <c r="D2933" s="319"/>
      <c r="E2933" s="292"/>
      <c r="F2933" s="320"/>
      <c r="G2933" s="299"/>
      <c r="H2933" s="230"/>
    </row>
    <row r="2934" spans="3:8">
      <c r="C2934" s="318" t="s">
        <v>1239</v>
      </c>
      <c r="D2934" s="319"/>
      <c r="E2934" s="292"/>
      <c r="F2934" s="320"/>
      <c r="G2934" s="299"/>
      <c r="H2934" s="230"/>
    </row>
    <row r="2935" spans="3:8">
      <c r="C2935" s="318"/>
      <c r="D2935" s="319"/>
      <c r="E2935" s="292"/>
      <c r="F2935" s="320"/>
      <c r="G2935" s="299"/>
      <c r="H2935" s="230"/>
    </row>
    <row r="2936" spans="3:8">
      <c r="C2936" s="318" t="s">
        <v>1133</v>
      </c>
      <c r="D2936" s="319"/>
      <c r="E2936" s="292"/>
      <c r="F2936" s="320"/>
      <c r="G2936" s="299"/>
      <c r="H2936" s="230"/>
    </row>
    <row r="2937" spans="3:8">
      <c r="C2937" s="318" t="s">
        <v>1134</v>
      </c>
      <c r="D2937" s="319"/>
      <c r="E2937" s="292"/>
      <c r="F2937" s="320"/>
      <c r="G2937" s="299"/>
      <c r="H2937" s="230"/>
    </row>
    <row r="2938" spans="3:8">
      <c r="C2938" s="318"/>
      <c r="D2938" s="319"/>
      <c r="E2938" s="292"/>
      <c r="F2938" s="320"/>
      <c r="G2938" s="299"/>
      <c r="H2938" s="230"/>
    </row>
    <row r="2939" spans="3:8">
      <c r="C2939" s="318" t="s">
        <v>1135</v>
      </c>
      <c r="D2939" s="319" t="s">
        <v>5</v>
      </c>
      <c r="E2939" s="292"/>
      <c r="F2939" s="320"/>
      <c r="G2939" s="299"/>
      <c r="H2939" s="230"/>
    </row>
    <row r="2940" spans="3:8">
      <c r="C2940" s="318"/>
      <c r="D2940" s="319"/>
      <c r="E2940" s="292"/>
      <c r="F2940" s="320"/>
      <c r="G2940" s="299"/>
      <c r="H2940" s="230"/>
    </row>
    <row r="2941" spans="3:8">
      <c r="C2941" s="318" t="s">
        <v>1136</v>
      </c>
      <c r="D2941" s="319"/>
      <c r="E2941" s="292"/>
      <c r="F2941" s="320"/>
      <c r="G2941" s="299"/>
      <c r="H2941" s="230"/>
    </row>
    <row r="2942" spans="3:8">
      <c r="C2942" s="318"/>
      <c r="D2942" s="319"/>
      <c r="E2942" s="292"/>
      <c r="F2942" s="320"/>
      <c r="G2942" s="299"/>
      <c r="H2942" s="230"/>
    </row>
    <row r="2943" spans="3:8">
      <c r="C2943" s="318" t="s">
        <v>1137</v>
      </c>
      <c r="D2943" s="319"/>
      <c r="E2943" s="292"/>
      <c r="F2943" s="320"/>
      <c r="G2943" s="299"/>
      <c r="H2943" s="230"/>
    </row>
    <row r="2944" spans="3:8">
      <c r="C2944" s="318" t="s">
        <v>1138</v>
      </c>
      <c r="D2944" s="319"/>
      <c r="E2944" s="292"/>
      <c r="F2944" s="320"/>
      <c r="G2944" s="299"/>
      <c r="H2944" s="230"/>
    </row>
    <row r="2945" spans="3:8">
      <c r="C2945" s="318"/>
      <c r="D2945" s="319"/>
      <c r="E2945" s="292"/>
      <c r="F2945" s="320"/>
      <c r="G2945" s="299"/>
      <c r="H2945" s="230"/>
    </row>
    <row r="2946" spans="3:8">
      <c r="C2946" s="318" t="s">
        <v>1139</v>
      </c>
      <c r="D2946" s="319"/>
      <c r="E2946" s="292"/>
      <c r="F2946" s="320"/>
      <c r="G2946" s="299"/>
      <c r="H2946" s="230"/>
    </row>
    <row r="2947" spans="3:8">
      <c r="C2947" s="318" t="s">
        <v>1240</v>
      </c>
      <c r="D2947" s="319"/>
      <c r="E2947" s="292"/>
      <c r="F2947" s="320"/>
      <c r="G2947" s="299"/>
      <c r="H2947" s="230"/>
    </row>
    <row r="2948" spans="3:8">
      <c r="C2948" s="318" t="s">
        <v>1141</v>
      </c>
      <c r="D2948" s="319"/>
      <c r="E2948" s="292"/>
      <c r="F2948" s="320"/>
      <c r="G2948" s="299"/>
      <c r="H2948" s="230"/>
    </row>
    <row r="2949" spans="3:8">
      <c r="C2949" s="318" t="s">
        <v>1241</v>
      </c>
      <c r="D2949" s="319"/>
      <c r="E2949" s="292"/>
      <c r="F2949" s="320"/>
      <c r="G2949" s="299"/>
      <c r="H2949" s="230"/>
    </row>
    <row r="2950" spans="3:8">
      <c r="C2950" s="318"/>
      <c r="D2950" s="319"/>
      <c r="E2950" s="292"/>
      <c r="F2950" s="320"/>
      <c r="G2950" s="299"/>
      <c r="H2950" s="230"/>
    </row>
    <row r="2951" spans="3:8">
      <c r="C2951" s="318" t="s">
        <v>1143</v>
      </c>
      <c r="D2951" s="319" t="s">
        <v>5</v>
      </c>
      <c r="E2951" s="292"/>
      <c r="F2951" s="320"/>
      <c r="G2951" s="299"/>
      <c r="H2951" s="230"/>
    </row>
    <row r="2952" spans="3:8">
      <c r="C2952" s="318"/>
      <c r="D2952" s="319"/>
      <c r="E2952" s="292"/>
      <c r="F2952" s="320"/>
      <c r="G2952" s="299"/>
      <c r="H2952" s="230"/>
    </row>
    <row r="2953" spans="3:8">
      <c r="C2953" s="318" t="s">
        <v>1144</v>
      </c>
      <c r="D2953" s="319"/>
      <c r="E2953" s="292"/>
      <c r="F2953" s="320"/>
      <c r="G2953" s="299"/>
      <c r="H2953" s="230"/>
    </row>
    <row r="2954" spans="3:8">
      <c r="C2954" s="318" t="s">
        <v>1242</v>
      </c>
      <c r="D2954" s="319"/>
      <c r="E2954" s="292"/>
      <c r="F2954" s="320"/>
      <c r="G2954" s="299"/>
      <c r="H2954" s="230"/>
    </row>
    <row r="2955" spans="3:8">
      <c r="C2955" s="318" t="s">
        <v>1243</v>
      </c>
      <c r="D2955" s="319"/>
      <c r="E2955" s="292"/>
      <c r="F2955" s="320"/>
      <c r="G2955" s="299"/>
      <c r="H2955" s="230"/>
    </row>
    <row r="2956" spans="3:8">
      <c r="C2956" s="318" t="s">
        <v>1244</v>
      </c>
      <c r="D2956" s="319"/>
      <c r="E2956" s="292"/>
      <c r="F2956" s="320"/>
      <c r="G2956" s="299"/>
      <c r="H2956" s="230"/>
    </row>
    <row r="2957" spans="3:8">
      <c r="C2957" s="318" t="s">
        <v>1245</v>
      </c>
      <c r="D2957" s="319"/>
      <c r="E2957" s="292"/>
      <c r="F2957" s="320"/>
      <c r="G2957" s="299"/>
      <c r="H2957" s="230"/>
    </row>
    <row r="2958" spans="3:8">
      <c r="C2958" s="318" t="s">
        <v>1246</v>
      </c>
      <c r="D2958" s="319"/>
      <c r="E2958" s="292"/>
      <c r="F2958" s="320"/>
      <c r="G2958" s="299"/>
      <c r="H2958" s="230"/>
    </row>
    <row r="2959" spans="3:8">
      <c r="C2959" s="318" t="s">
        <v>1247</v>
      </c>
      <c r="D2959" s="319"/>
      <c r="E2959" s="292"/>
      <c r="F2959" s="320"/>
      <c r="G2959" s="299"/>
      <c r="H2959" s="230"/>
    </row>
    <row r="2960" spans="3:8">
      <c r="C2960" s="318" t="s">
        <v>1248</v>
      </c>
      <c r="D2960" s="319"/>
      <c r="E2960" s="292"/>
      <c r="F2960" s="320"/>
      <c r="G2960" s="299"/>
      <c r="H2960" s="230"/>
    </row>
    <row r="2961" spans="3:8">
      <c r="C2961" s="318" t="s">
        <v>1249</v>
      </c>
      <c r="D2961" s="319"/>
      <c r="E2961" s="292"/>
      <c r="F2961" s="320"/>
      <c r="G2961" s="299"/>
      <c r="H2961" s="230"/>
    </row>
    <row r="2962" spans="3:8">
      <c r="C2962" s="318"/>
      <c r="D2962" s="319"/>
      <c r="E2962" s="292"/>
      <c r="F2962" s="320"/>
      <c r="G2962" s="299"/>
      <c r="H2962" s="230"/>
    </row>
    <row r="2963" spans="3:8">
      <c r="C2963" s="318" t="s">
        <v>1154</v>
      </c>
      <c r="D2963" s="319" t="s">
        <v>5</v>
      </c>
      <c r="E2963" s="292"/>
      <c r="F2963" s="320"/>
      <c r="G2963" s="299"/>
      <c r="H2963" s="230"/>
    </row>
    <row r="2964" spans="3:8">
      <c r="C2964" s="318"/>
      <c r="D2964" s="319"/>
      <c r="E2964" s="292"/>
      <c r="F2964" s="320"/>
      <c r="G2964" s="299"/>
      <c r="H2964" s="230"/>
    </row>
    <row r="2965" spans="3:8">
      <c r="C2965" s="318" t="s">
        <v>1155</v>
      </c>
      <c r="D2965" s="319"/>
      <c r="E2965" s="292"/>
      <c r="F2965" s="320"/>
      <c r="G2965" s="299"/>
      <c r="H2965" s="230"/>
    </row>
    <row r="2966" spans="3:8">
      <c r="C2966" s="318" t="s">
        <v>1156</v>
      </c>
      <c r="D2966" s="319"/>
      <c r="E2966" s="292"/>
      <c r="F2966" s="320"/>
      <c r="G2966" s="299"/>
      <c r="H2966" s="230"/>
    </row>
    <row r="2967" spans="3:8">
      <c r="C2967" s="318" t="s">
        <v>1157</v>
      </c>
      <c r="D2967" s="319"/>
      <c r="E2967" s="292"/>
      <c r="F2967" s="320"/>
      <c r="G2967" s="299"/>
      <c r="H2967" s="230"/>
    </row>
    <row r="2968" spans="3:8">
      <c r="C2968" s="318" t="s">
        <v>1158</v>
      </c>
      <c r="D2968" s="319"/>
      <c r="E2968" s="292"/>
      <c r="F2968" s="320"/>
      <c r="G2968" s="299"/>
      <c r="H2968" s="230"/>
    </row>
    <row r="2969" spans="3:8">
      <c r="C2969" s="318" t="s">
        <v>1159</v>
      </c>
      <c r="D2969" s="319"/>
      <c r="E2969" s="292"/>
      <c r="F2969" s="320"/>
      <c r="G2969" s="299"/>
      <c r="H2969" s="230"/>
    </row>
    <row r="2970" spans="3:8">
      <c r="C2970" s="318" t="s">
        <v>1160</v>
      </c>
      <c r="D2970" s="319"/>
      <c r="E2970" s="292"/>
      <c r="F2970" s="320"/>
      <c r="G2970" s="299"/>
      <c r="H2970" s="230"/>
    </row>
    <row r="2971" spans="3:8">
      <c r="C2971" s="318" t="s">
        <v>1161</v>
      </c>
      <c r="D2971" s="319"/>
      <c r="E2971" s="292"/>
      <c r="F2971" s="320"/>
      <c r="G2971" s="299"/>
      <c r="H2971" s="230"/>
    </row>
    <row r="2972" spans="3:8">
      <c r="C2972" s="318" t="s">
        <v>1162</v>
      </c>
      <c r="D2972" s="319"/>
      <c r="E2972" s="292"/>
      <c r="F2972" s="320"/>
      <c r="G2972" s="299"/>
      <c r="H2972" s="230"/>
    </row>
    <row r="2973" spans="3:8">
      <c r="C2973" s="318"/>
      <c r="D2973" s="319"/>
      <c r="E2973" s="292"/>
      <c r="F2973" s="320"/>
      <c r="G2973" s="299"/>
      <c r="H2973" s="230"/>
    </row>
    <row r="2974" spans="3:8">
      <c r="C2974" s="318" t="s">
        <v>1163</v>
      </c>
      <c r="D2974" s="319" t="s">
        <v>5</v>
      </c>
      <c r="E2974" s="292"/>
      <c r="F2974" s="320"/>
      <c r="G2974" s="299"/>
      <c r="H2974" s="230"/>
    </row>
    <row r="2975" spans="3:8">
      <c r="C2975" s="318"/>
      <c r="D2975" s="319"/>
      <c r="E2975" s="292"/>
      <c r="F2975" s="320"/>
      <c r="G2975" s="299"/>
      <c r="H2975" s="230"/>
    </row>
    <row r="2976" spans="3:8">
      <c r="C2976" s="318" t="s">
        <v>1164</v>
      </c>
      <c r="D2976" s="319"/>
      <c r="E2976" s="292"/>
      <c r="F2976" s="320"/>
      <c r="G2976" s="299"/>
      <c r="H2976" s="230"/>
    </row>
    <row r="2977" spans="3:8">
      <c r="C2977" s="318" t="s">
        <v>1165</v>
      </c>
      <c r="D2977" s="319"/>
      <c r="E2977" s="292"/>
      <c r="F2977" s="320"/>
      <c r="G2977" s="299"/>
      <c r="H2977" s="230"/>
    </row>
    <row r="2978" spans="3:8">
      <c r="C2978" s="318"/>
      <c r="D2978" s="319"/>
      <c r="E2978" s="292"/>
      <c r="F2978" s="320"/>
      <c r="G2978" s="299"/>
      <c r="H2978" s="230"/>
    </row>
    <row r="2979" spans="3:8">
      <c r="C2979" s="318" t="s">
        <v>1170</v>
      </c>
      <c r="D2979" s="319" t="s">
        <v>5</v>
      </c>
      <c r="E2979" s="292"/>
      <c r="F2979" s="320"/>
      <c r="G2979" s="299"/>
      <c r="H2979" s="230"/>
    </row>
    <row r="2980" spans="3:8">
      <c r="C2980" s="318"/>
      <c r="D2980" s="319"/>
      <c r="E2980" s="292"/>
      <c r="F2980" s="320"/>
      <c r="G2980" s="299"/>
      <c r="H2980" s="230"/>
    </row>
    <row r="2981" spans="3:8">
      <c r="C2981" s="318" t="s">
        <v>1171</v>
      </c>
      <c r="D2981" s="319"/>
      <c r="E2981" s="292"/>
      <c r="F2981" s="320"/>
      <c r="G2981" s="299"/>
      <c r="H2981" s="230"/>
    </row>
    <row r="2982" spans="3:8">
      <c r="C2982" s="318" t="s">
        <v>1172</v>
      </c>
      <c r="D2982" s="319"/>
      <c r="E2982" s="292"/>
      <c r="F2982" s="320"/>
      <c r="G2982" s="299"/>
      <c r="H2982" s="230"/>
    </row>
    <row r="2983" spans="3:8">
      <c r="C2983" s="318" t="s">
        <v>1173</v>
      </c>
      <c r="D2983" s="319"/>
      <c r="E2983" s="292"/>
      <c r="F2983" s="320"/>
      <c r="G2983" s="299"/>
      <c r="H2983" s="230"/>
    </row>
    <row r="2984" spans="3:8">
      <c r="C2984" s="318" t="s">
        <v>1174</v>
      </c>
      <c r="D2984" s="319"/>
      <c r="E2984" s="292"/>
      <c r="F2984" s="320"/>
      <c r="G2984" s="299"/>
      <c r="H2984" s="230"/>
    </row>
    <row r="2985" spans="3:8">
      <c r="C2985" s="318"/>
      <c r="D2985" s="319"/>
      <c r="E2985" s="292"/>
      <c r="F2985" s="320"/>
      <c r="G2985" s="299"/>
      <c r="H2985" s="230"/>
    </row>
    <row r="2986" spans="3:8">
      <c r="C2986" s="318" t="s">
        <v>1175</v>
      </c>
      <c r="D2986" s="319" t="s">
        <v>5</v>
      </c>
      <c r="E2986" s="292"/>
      <c r="F2986" s="320"/>
      <c r="G2986" s="299"/>
      <c r="H2986" s="230"/>
    </row>
    <row r="2987" spans="3:8">
      <c r="C2987" s="318"/>
      <c r="D2987" s="319"/>
      <c r="E2987" s="292"/>
      <c r="F2987" s="320"/>
      <c r="G2987" s="299"/>
      <c r="H2987" s="230"/>
    </row>
    <row r="2988" spans="3:8">
      <c r="C2988" s="318" t="s">
        <v>1176</v>
      </c>
      <c r="D2988" s="319"/>
      <c r="E2988" s="292"/>
      <c r="F2988" s="320"/>
      <c r="G2988" s="299"/>
      <c r="H2988" s="230"/>
    </row>
    <row r="2989" spans="3:8">
      <c r="C2989" s="318" t="s">
        <v>1177</v>
      </c>
      <c r="D2989" s="319"/>
      <c r="E2989" s="292"/>
      <c r="F2989" s="320"/>
      <c r="G2989" s="299"/>
      <c r="H2989" s="230"/>
    </row>
    <row r="2990" spans="3:8">
      <c r="C2990" s="318" t="s">
        <v>1178</v>
      </c>
      <c r="D2990" s="319"/>
      <c r="E2990" s="292"/>
      <c r="F2990" s="320"/>
      <c r="G2990" s="299"/>
      <c r="H2990" s="230"/>
    </row>
    <row r="2991" spans="3:8">
      <c r="C2991" s="318"/>
      <c r="D2991" s="319"/>
      <c r="E2991" s="292"/>
      <c r="F2991" s="320"/>
      <c r="G2991" s="299"/>
      <c r="H2991" s="230"/>
    </row>
    <row r="2992" spans="3:8">
      <c r="C2992" s="318" t="s">
        <v>1179</v>
      </c>
      <c r="D2992" s="319"/>
      <c r="E2992" s="292"/>
      <c r="F2992" s="320"/>
      <c r="G2992" s="299"/>
      <c r="H2992" s="230"/>
    </row>
    <row r="2993" spans="3:8">
      <c r="C2993" s="318"/>
      <c r="D2993" s="319"/>
      <c r="E2993" s="292"/>
      <c r="F2993" s="320"/>
      <c r="G2993" s="299"/>
      <c r="H2993" s="230"/>
    </row>
    <row r="2994" spans="3:8">
      <c r="C2994" s="318" t="s">
        <v>1180</v>
      </c>
      <c r="D2994" s="319" t="s">
        <v>5</v>
      </c>
      <c r="E2994" s="292"/>
      <c r="F2994" s="320"/>
      <c r="G2994" s="299"/>
      <c r="H2994" s="230"/>
    </row>
    <row r="2995" spans="3:8">
      <c r="C2995" s="318"/>
      <c r="D2995" s="319"/>
      <c r="E2995" s="292"/>
      <c r="F2995" s="320"/>
      <c r="G2995" s="299"/>
      <c r="H2995" s="230"/>
    </row>
    <row r="2996" spans="3:8">
      <c r="C2996" s="318" t="s">
        <v>1181</v>
      </c>
      <c r="D2996" s="319"/>
      <c r="E2996" s="292"/>
      <c r="F2996" s="320"/>
      <c r="G2996" s="299"/>
      <c r="H2996" s="230"/>
    </row>
    <row r="2997" spans="3:8">
      <c r="C2997" s="318" t="s">
        <v>1182</v>
      </c>
      <c r="D2997" s="319"/>
      <c r="E2997" s="292"/>
      <c r="F2997" s="320"/>
      <c r="G2997" s="299"/>
      <c r="H2997" s="230"/>
    </row>
    <row r="2998" spans="3:8">
      <c r="C2998" s="318"/>
      <c r="D2998" s="319"/>
      <c r="E2998" s="292"/>
      <c r="F2998" s="320"/>
      <c r="G2998" s="299"/>
      <c r="H2998" s="230"/>
    </row>
    <row r="2999" spans="3:8">
      <c r="C2999" s="318" t="s">
        <v>1183</v>
      </c>
      <c r="D2999" s="319"/>
      <c r="E2999" s="292"/>
      <c r="F2999" s="320"/>
      <c r="G2999" s="299"/>
      <c r="H2999" s="230"/>
    </row>
    <row r="3000" spans="3:8">
      <c r="C3000" s="318" t="s">
        <v>1250</v>
      </c>
      <c r="D3000" s="319"/>
      <c r="E3000" s="292"/>
      <c r="F3000" s="320"/>
      <c r="G3000" s="299"/>
      <c r="H3000" s="230"/>
    </row>
    <row r="3001" spans="3:8">
      <c r="C3001" s="318"/>
      <c r="D3001" s="319"/>
      <c r="E3001" s="292"/>
      <c r="F3001" s="320"/>
      <c r="G3001" s="299"/>
      <c r="H3001" s="230"/>
    </row>
    <row r="3002" spans="3:8">
      <c r="C3002" s="318" t="s">
        <v>1251</v>
      </c>
      <c r="D3002" s="319"/>
      <c r="E3002" s="292"/>
      <c r="F3002" s="320"/>
      <c r="G3002" s="299"/>
      <c r="H3002" s="230"/>
    </row>
    <row r="3003" spans="3:8">
      <c r="C3003" s="318"/>
      <c r="D3003" s="319"/>
      <c r="E3003" s="292"/>
      <c r="F3003" s="320"/>
      <c r="G3003" s="299"/>
      <c r="H3003" s="230"/>
    </row>
    <row r="3004" spans="3:8">
      <c r="C3004" s="318" t="s">
        <v>1252</v>
      </c>
      <c r="D3004" s="319"/>
      <c r="E3004" s="292"/>
      <c r="F3004" s="320"/>
      <c r="G3004" s="299"/>
      <c r="H3004" s="230"/>
    </row>
    <row r="3005" spans="3:8">
      <c r="C3005" s="318"/>
      <c r="D3005" s="319"/>
      <c r="E3005" s="292"/>
      <c r="F3005" s="320"/>
      <c r="G3005" s="299"/>
      <c r="H3005" s="230"/>
    </row>
    <row r="3006" spans="3:8">
      <c r="C3006" s="318" t="s">
        <v>1253</v>
      </c>
      <c r="D3006" s="319"/>
      <c r="E3006" s="292"/>
      <c r="F3006" s="320"/>
      <c r="G3006" s="299"/>
      <c r="H3006" s="230"/>
    </row>
    <row r="3007" spans="3:8">
      <c r="C3007" s="318"/>
      <c r="D3007" s="319"/>
      <c r="E3007" s="292"/>
      <c r="F3007" s="320"/>
      <c r="G3007" s="299"/>
      <c r="H3007" s="230"/>
    </row>
    <row r="3008" spans="3:8">
      <c r="C3008" s="318" t="s">
        <v>1188</v>
      </c>
      <c r="D3008" s="319"/>
      <c r="E3008" s="292"/>
      <c r="F3008" s="320"/>
      <c r="G3008" s="299"/>
      <c r="H3008" s="230"/>
    </row>
    <row r="3009" spans="3:8">
      <c r="C3009" s="318" t="s">
        <v>1254</v>
      </c>
      <c r="D3009" s="319"/>
      <c r="E3009" s="292"/>
      <c r="F3009" s="320"/>
      <c r="G3009" s="299"/>
      <c r="H3009" s="230"/>
    </row>
    <row r="3010" spans="3:8">
      <c r="C3010" s="318"/>
      <c r="D3010" s="319"/>
      <c r="E3010" s="292"/>
      <c r="F3010" s="320"/>
      <c r="G3010" s="299"/>
      <c r="H3010" s="230"/>
    </row>
    <row r="3011" spans="3:8">
      <c r="C3011" s="318" t="s">
        <v>1255</v>
      </c>
      <c r="D3011" s="319"/>
      <c r="E3011" s="292"/>
      <c r="F3011" s="320"/>
      <c r="G3011" s="299"/>
      <c r="H3011" s="230"/>
    </row>
    <row r="3012" spans="3:8">
      <c r="C3012" s="318"/>
      <c r="D3012" s="319"/>
      <c r="E3012" s="292"/>
      <c r="F3012" s="320"/>
      <c r="G3012" s="299"/>
      <c r="H3012" s="230"/>
    </row>
    <row r="3013" spans="3:8">
      <c r="C3013" s="318" t="s">
        <v>1191</v>
      </c>
      <c r="D3013" s="319"/>
      <c r="E3013" s="292"/>
      <c r="F3013" s="320"/>
      <c r="G3013" s="299"/>
      <c r="H3013" s="230"/>
    </row>
    <row r="3014" spans="3:8">
      <c r="C3014" s="318" t="s">
        <v>1256</v>
      </c>
      <c r="D3014" s="319"/>
      <c r="E3014" s="292"/>
      <c r="F3014" s="320"/>
      <c r="G3014" s="299"/>
      <c r="H3014" s="230"/>
    </row>
    <row r="3015" spans="3:8">
      <c r="C3015" s="318"/>
      <c r="D3015" s="319"/>
      <c r="E3015" s="292"/>
      <c r="F3015" s="320"/>
      <c r="G3015" s="299"/>
      <c r="H3015" s="230"/>
    </row>
    <row r="3016" spans="3:8">
      <c r="C3016" s="318" t="s">
        <v>1257</v>
      </c>
      <c r="D3016" s="319"/>
      <c r="E3016" s="292"/>
      <c r="F3016" s="320"/>
      <c r="G3016" s="299"/>
      <c r="H3016" s="230"/>
    </row>
    <row r="3017" spans="3:8">
      <c r="C3017" s="318"/>
      <c r="D3017" s="319"/>
      <c r="E3017" s="292"/>
      <c r="F3017" s="320"/>
      <c r="G3017" s="299"/>
      <c r="H3017" s="230"/>
    </row>
    <row r="3018" spans="3:8">
      <c r="C3018" s="318" t="s">
        <v>1194</v>
      </c>
      <c r="D3018" s="319"/>
      <c r="E3018" s="292"/>
      <c r="F3018" s="320"/>
      <c r="G3018" s="299"/>
      <c r="H3018" s="230"/>
    </row>
    <row r="3019" spans="3:8">
      <c r="C3019" s="318" t="s">
        <v>1258</v>
      </c>
      <c r="D3019" s="319"/>
      <c r="E3019" s="292"/>
      <c r="F3019" s="320"/>
      <c r="G3019" s="299"/>
      <c r="H3019" s="230"/>
    </row>
    <row r="3020" spans="3:8">
      <c r="C3020" s="318"/>
      <c r="D3020" s="319"/>
      <c r="E3020" s="292"/>
      <c r="F3020" s="320"/>
      <c r="G3020" s="299"/>
      <c r="H3020" s="230"/>
    </row>
    <row r="3021" spans="3:8">
      <c r="C3021" s="318" t="s">
        <v>1196</v>
      </c>
      <c r="D3021" s="319" t="s">
        <v>5</v>
      </c>
      <c r="E3021" s="292"/>
      <c r="F3021" s="320"/>
      <c r="G3021" s="299"/>
      <c r="H3021" s="230"/>
    </row>
    <row r="3022" spans="3:8">
      <c r="C3022" s="318"/>
      <c r="D3022" s="319"/>
      <c r="E3022" s="292"/>
      <c r="F3022" s="320"/>
      <c r="G3022" s="299"/>
      <c r="H3022" s="230"/>
    </row>
    <row r="3023" spans="3:8">
      <c r="C3023" s="318" t="s">
        <v>1197</v>
      </c>
      <c r="D3023" s="319"/>
      <c r="E3023" s="292"/>
      <c r="F3023" s="320"/>
      <c r="G3023" s="299"/>
      <c r="H3023" s="230"/>
    </row>
    <row r="3024" spans="3:8">
      <c r="C3024" s="318" t="s">
        <v>1198</v>
      </c>
      <c r="D3024" s="319"/>
      <c r="E3024" s="292"/>
      <c r="F3024" s="320"/>
      <c r="G3024" s="299"/>
      <c r="H3024" s="230"/>
    </row>
    <row r="3025" spans="3:8">
      <c r="C3025" s="318"/>
      <c r="D3025" s="319"/>
      <c r="E3025" s="292"/>
      <c r="F3025" s="320"/>
      <c r="G3025" s="299"/>
      <c r="H3025" s="230"/>
    </row>
    <row r="3026" spans="3:8">
      <c r="C3026" s="318" t="s">
        <v>1259</v>
      </c>
      <c r="D3026" s="319" t="s">
        <v>5</v>
      </c>
      <c r="E3026" s="292"/>
      <c r="F3026" s="320"/>
      <c r="G3026" s="299"/>
      <c r="H3026" s="230"/>
    </row>
    <row r="3027" spans="3:8">
      <c r="C3027" s="318"/>
      <c r="D3027" s="319"/>
      <c r="E3027" s="292"/>
      <c r="F3027" s="320"/>
      <c r="G3027" s="299"/>
      <c r="H3027" s="230"/>
    </row>
    <row r="3028" spans="3:8">
      <c r="C3028" s="318" t="s">
        <v>1200</v>
      </c>
      <c r="D3028" s="319"/>
      <c r="E3028" s="292"/>
      <c r="F3028" s="320"/>
      <c r="G3028" s="299"/>
      <c r="H3028" s="230"/>
    </row>
    <row r="3029" spans="3:8">
      <c r="C3029" s="318" t="s">
        <v>1201</v>
      </c>
      <c r="D3029" s="319"/>
      <c r="E3029" s="292"/>
      <c r="F3029" s="320"/>
      <c r="G3029" s="299"/>
      <c r="H3029" s="230"/>
    </row>
    <row r="3030" spans="3:8">
      <c r="C3030" s="318" t="s">
        <v>1202</v>
      </c>
      <c r="D3030" s="319" t="s">
        <v>5</v>
      </c>
      <c r="E3030" s="292"/>
      <c r="F3030" s="320"/>
      <c r="G3030" s="299"/>
      <c r="H3030" s="230"/>
    </row>
    <row r="3031" spans="3:8">
      <c r="C3031" s="318"/>
      <c r="D3031" s="319"/>
      <c r="E3031" s="292"/>
      <c r="F3031" s="320"/>
      <c r="G3031" s="299"/>
      <c r="H3031" s="230"/>
    </row>
    <row r="3032" spans="3:8">
      <c r="C3032" s="318" t="s">
        <v>1203</v>
      </c>
      <c r="D3032" s="319"/>
      <c r="E3032" s="292"/>
      <c r="F3032" s="320"/>
      <c r="G3032" s="299"/>
      <c r="H3032" s="230"/>
    </row>
    <row r="3033" spans="3:8">
      <c r="C3033" s="318" t="s">
        <v>1204</v>
      </c>
      <c r="D3033" s="319"/>
      <c r="E3033" s="292"/>
      <c r="F3033" s="320"/>
      <c r="G3033" s="299"/>
      <c r="H3033" s="230"/>
    </row>
    <row r="3034" spans="3:8">
      <c r="C3034" s="318" t="s">
        <v>1205</v>
      </c>
      <c r="D3034" s="319" t="s">
        <v>5</v>
      </c>
      <c r="E3034" s="292"/>
      <c r="F3034" s="320"/>
      <c r="G3034" s="299"/>
      <c r="H3034" s="230"/>
    </row>
    <row r="3035" spans="3:8">
      <c r="C3035" s="318"/>
      <c r="D3035" s="319"/>
      <c r="E3035" s="292"/>
      <c r="F3035" s="320"/>
      <c r="G3035" s="299"/>
      <c r="H3035" s="230"/>
    </row>
    <row r="3036" spans="3:8">
      <c r="C3036" s="318" t="s">
        <v>1206</v>
      </c>
      <c r="D3036" s="319"/>
      <c r="E3036" s="292"/>
      <c r="F3036" s="320"/>
      <c r="G3036" s="299"/>
      <c r="H3036" s="230"/>
    </row>
    <row r="3037" spans="3:8">
      <c r="C3037" s="318"/>
      <c r="D3037" s="319"/>
      <c r="E3037" s="292"/>
      <c r="F3037" s="320"/>
      <c r="G3037" s="299"/>
      <c r="H3037" s="230"/>
    </row>
    <row r="3038" spans="3:8">
      <c r="C3038" s="318" t="s">
        <v>1260</v>
      </c>
      <c r="D3038" s="319" t="s">
        <v>5</v>
      </c>
      <c r="E3038" s="292"/>
      <c r="F3038" s="320"/>
      <c r="G3038" s="299"/>
      <c r="H3038" s="230"/>
    </row>
    <row r="3039" spans="3:8">
      <c r="C3039" s="318"/>
      <c r="D3039" s="319"/>
      <c r="E3039" s="292"/>
      <c r="F3039" s="320"/>
      <c r="G3039" s="299"/>
      <c r="H3039" s="230"/>
    </row>
    <row r="3040" spans="3:8">
      <c r="C3040" s="318" t="s">
        <v>1209</v>
      </c>
      <c r="D3040" s="319"/>
      <c r="E3040" s="292"/>
      <c r="F3040" s="320"/>
      <c r="G3040" s="299"/>
      <c r="H3040" s="230"/>
    </row>
    <row r="3041" spans="3:8">
      <c r="C3041" s="318" t="s">
        <v>1210</v>
      </c>
      <c r="D3041" s="319"/>
      <c r="E3041" s="292"/>
      <c r="F3041" s="320"/>
      <c r="G3041" s="299"/>
      <c r="H3041" s="230"/>
    </row>
    <row r="3042" spans="3:8">
      <c r="C3042" s="318" t="s">
        <v>1211</v>
      </c>
      <c r="D3042" s="321"/>
      <c r="E3042" s="292"/>
      <c r="F3042" s="320"/>
      <c r="G3042" s="299"/>
      <c r="H3042" s="230"/>
    </row>
    <row r="3043" spans="3:8">
      <c r="C3043" s="318"/>
      <c r="D3043" s="321"/>
      <c r="E3043" s="292"/>
      <c r="F3043" s="320"/>
      <c r="G3043" s="299"/>
      <c r="H3043" s="230"/>
    </row>
    <row r="3044" spans="3:8">
      <c r="C3044" s="318" t="s">
        <v>1212</v>
      </c>
      <c r="D3044" s="321"/>
      <c r="E3044" s="292"/>
      <c r="F3044" s="320"/>
      <c r="G3044" s="299"/>
      <c r="H3044" s="230"/>
    </row>
    <row r="3045" spans="3:8">
      <c r="C3045" s="318" t="s">
        <v>1213</v>
      </c>
      <c r="D3045" s="321"/>
      <c r="E3045" s="292"/>
      <c r="F3045" s="320"/>
      <c r="G3045" s="299"/>
      <c r="H3045" s="230"/>
    </row>
    <row r="3046" spans="3:8">
      <c r="C3046" s="318" t="s">
        <v>1214</v>
      </c>
      <c r="D3046" s="321"/>
      <c r="E3046" s="292"/>
      <c r="F3046" s="320"/>
      <c r="G3046" s="299"/>
      <c r="H3046" s="230"/>
    </row>
    <row r="3047" spans="3:8">
      <c r="C3047" s="318"/>
      <c r="D3047" s="321"/>
      <c r="E3047" s="292"/>
      <c r="F3047" s="320"/>
      <c r="G3047" s="299"/>
      <c r="H3047" s="230"/>
    </row>
    <row r="3048" spans="3:8">
      <c r="C3048" s="318" t="s">
        <v>1261</v>
      </c>
      <c r="D3048" s="321"/>
      <c r="E3048" s="292"/>
      <c r="F3048" s="320"/>
      <c r="G3048" s="299"/>
      <c r="H3048" s="230"/>
    </row>
    <row r="3049" spans="3:8">
      <c r="C3049" s="318" t="s">
        <v>1262</v>
      </c>
      <c r="D3049" s="321"/>
      <c r="E3049" s="292"/>
      <c r="F3049" s="320"/>
      <c r="G3049" s="299"/>
      <c r="H3049" s="230"/>
    </row>
    <row r="3050" spans="3:8">
      <c r="C3050" s="103"/>
      <c r="D3050" s="91"/>
      <c r="E3050" s="292"/>
      <c r="F3050" s="314"/>
      <c r="G3050" s="315"/>
      <c r="H3050" s="230"/>
    </row>
    <row r="3051" spans="3:8">
      <c r="C3051" s="57" t="s">
        <v>1516</v>
      </c>
      <c r="D3051" s="91"/>
      <c r="E3051" s="292"/>
      <c r="F3051" s="314"/>
      <c r="G3051" s="315"/>
      <c r="H3051" s="230"/>
    </row>
    <row r="3052" spans="3:8">
      <c r="C3052" s="103"/>
      <c r="D3052" s="91"/>
      <c r="E3052" s="292"/>
      <c r="F3052" s="314"/>
      <c r="G3052" s="315"/>
      <c r="H3052" s="230"/>
    </row>
    <row r="3053" spans="3:8" s="285" customFormat="1">
      <c r="C3053" s="57" t="s">
        <v>1263</v>
      </c>
      <c r="D3053" s="244" t="s">
        <v>8</v>
      </c>
      <c r="E3053" s="59"/>
      <c r="F3053" s="63"/>
      <c r="G3053" s="322"/>
    </row>
    <row r="3054" spans="3:8" s="285" customFormat="1">
      <c r="C3054" s="57"/>
      <c r="D3054" s="244"/>
      <c r="E3054" s="59"/>
      <c r="F3054" s="63"/>
      <c r="G3054" s="322"/>
    </row>
    <row r="3055" spans="3:8" s="285" customFormat="1">
      <c r="C3055" s="57" t="s">
        <v>1264</v>
      </c>
      <c r="D3055" s="244" t="s">
        <v>11</v>
      </c>
      <c r="E3055" s="59"/>
      <c r="F3055" s="63"/>
      <c r="G3055" s="322"/>
    </row>
    <row r="3056" spans="3:8">
      <c r="C3056" s="103"/>
      <c r="D3056" s="459">
        <f>E3057/(E3090+E3094)</f>
        <v>2.0666666666666669</v>
      </c>
      <c r="E3056" s="292"/>
      <c r="F3056" s="62"/>
      <c r="G3056" s="323"/>
      <c r="H3056" s="230"/>
    </row>
    <row r="3057" spans="2:8">
      <c r="B3057" s="230">
        <v>1</v>
      </c>
      <c r="C3057" s="103" t="s">
        <v>1265</v>
      </c>
      <c r="D3057" s="297" t="s">
        <v>17</v>
      </c>
      <c r="E3057" s="460">
        <v>372</v>
      </c>
      <c r="F3057" s="62">
        <v>125</v>
      </c>
      <c r="G3057" s="323">
        <f>E3057*F3057</f>
        <v>46500</v>
      </c>
      <c r="H3057" s="230"/>
    </row>
    <row r="3058" spans="2:8">
      <c r="C3058" s="103"/>
      <c r="D3058" s="297"/>
      <c r="E3058" s="292"/>
      <c r="F3058" s="62"/>
      <c r="G3058" s="323"/>
      <c r="H3058" s="230"/>
    </row>
    <row r="3059" spans="2:8" s="285" customFormat="1">
      <c r="C3059" s="57" t="s">
        <v>1517</v>
      </c>
      <c r="D3059" s="244" t="s">
        <v>11</v>
      </c>
      <c r="E3059" s="59"/>
      <c r="F3059" s="63"/>
      <c r="G3059" s="322"/>
    </row>
    <row r="3060" spans="2:8">
      <c r="C3060" s="103"/>
      <c r="D3060" s="297"/>
      <c r="E3060" s="292"/>
      <c r="F3060" s="62"/>
      <c r="G3060" s="323"/>
      <c r="H3060" s="230"/>
    </row>
    <row r="3061" spans="2:8">
      <c r="B3061" s="230">
        <f>B3057+1</f>
        <v>2</v>
      </c>
      <c r="C3061" s="103" t="s">
        <v>819</v>
      </c>
      <c r="D3061" s="297" t="s">
        <v>17</v>
      </c>
      <c r="E3061" s="292">
        <f>E3057*30%</f>
        <v>111.6</v>
      </c>
      <c r="F3061" s="62">
        <v>250</v>
      </c>
      <c r="G3061" s="323">
        <f>E3061*F3061</f>
        <v>27900</v>
      </c>
      <c r="H3061" s="230"/>
    </row>
    <row r="3062" spans="2:8">
      <c r="C3062" s="103"/>
      <c r="D3062" s="297"/>
      <c r="E3062" s="292"/>
      <c r="F3062" s="62"/>
      <c r="G3062" s="323"/>
      <c r="H3062" s="230"/>
    </row>
    <row r="3063" spans="2:8">
      <c r="B3063" s="230">
        <f>B3061+1</f>
        <v>3</v>
      </c>
      <c r="C3063" s="103" t="s">
        <v>820</v>
      </c>
      <c r="D3063" s="297" t="s">
        <v>17</v>
      </c>
      <c r="E3063" s="292">
        <f>E3061/2</f>
        <v>55.8</v>
      </c>
      <c r="F3063" s="62">
        <v>420</v>
      </c>
      <c r="G3063" s="323">
        <f>E3063*F3063</f>
        <v>23436</v>
      </c>
      <c r="H3063" s="230"/>
    </row>
    <row r="3064" spans="2:8">
      <c r="C3064" s="103"/>
      <c r="D3064" s="297"/>
      <c r="E3064" s="292"/>
      <c r="F3064" s="62"/>
      <c r="G3064" s="323"/>
      <c r="H3064" s="230"/>
    </row>
    <row r="3065" spans="2:8" s="285" customFormat="1">
      <c r="C3065" s="57" t="s">
        <v>143</v>
      </c>
      <c r="D3065" s="244" t="s">
        <v>11</v>
      </c>
      <c r="E3065" s="59"/>
      <c r="F3065" s="63"/>
      <c r="G3065" s="322"/>
    </row>
    <row r="3066" spans="2:8">
      <c r="C3066" s="103"/>
      <c r="D3066" s="297"/>
      <c r="E3066" s="292"/>
      <c r="F3066" s="62"/>
      <c r="G3066" s="323"/>
      <c r="H3066" s="230"/>
    </row>
    <row r="3067" spans="2:8">
      <c r="B3067" s="230">
        <f>B3063+1</f>
        <v>4</v>
      </c>
      <c r="C3067" s="103" t="s">
        <v>1522</v>
      </c>
      <c r="D3067" s="297" t="s">
        <v>17</v>
      </c>
      <c r="E3067" s="292">
        <f>SUM(E3057,E3061,E3063)</f>
        <v>539.4</v>
      </c>
      <c r="F3067" s="62">
        <v>150</v>
      </c>
      <c r="G3067" s="323">
        <f>E3067*F3067</f>
        <v>80910</v>
      </c>
      <c r="H3067" s="230"/>
    </row>
    <row r="3068" spans="2:8">
      <c r="C3068" s="103"/>
      <c r="D3068" s="297"/>
      <c r="E3068" s="292"/>
      <c r="F3068" s="62"/>
      <c r="G3068" s="323"/>
      <c r="H3068" s="230"/>
    </row>
    <row r="3069" spans="2:8" s="285" customFormat="1">
      <c r="C3069" s="57" t="s">
        <v>1266</v>
      </c>
      <c r="D3069" s="244" t="s">
        <v>11</v>
      </c>
      <c r="E3069" s="59"/>
      <c r="F3069" s="63"/>
      <c r="G3069" s="322"/>
    </row>
    <row r="3070" spans="2:8">
      <c r="C3070" s="103"/>
      <c r="D3070" s="297"/>
      <c r="E3070" s="292"/>
      <c r="F3070" s="62"/>
      <c r="G3070" s="323"/>
      <c r="H3070" s="230"/>
    </row>
    <row r="3071" spans="2:8">
      <c r="B3071" s="230">
        <f>B3067+1</f>
        <v>5</v>
      </c>
      <c r="C3071" s="103" t="s">
        <v>19</v>
      </c>
      <c r="D3071" s="297" t="s">
        <v>15</v>
      </c>
      <c r="E3071" s="460">
        <v>372</v>
      </c>
      <c r="F3071" s="62">
        <v>55</v>
      </c>
      <c r="G3071" s="323">
        <f>E3071*F3071</f>
        <v>20460</v>
      </c>
      <c r="H3071" s="230"/>
    </row>
    <row r="3072" spans="2:8">
      <c r="C3072" s="103"/>
      <c r="D3072" s="297"/>
      <c r="E3072" s="292"/>
      <c r="F3072" s="62"/>
      <c r="G3072" s="323"/>
      <c r="H3072" s="230"/>
    </row>
    <row r="3073" spans="2:8" s="285" customFormat="1">
      <c r="C3073" s="57" t="s">
        <v>145</v>
      </c>
      <c r="D3073" s="244" t="s">
        <v>11</v>
      </c>
      <c r="E3073" s="59"/>
      <c r="F3073" s="63"/>
      <c r="G3073" s="322"/>
    </row>
    <row r="3074" spans="2:8">
      <c r="C3074" s="103"/>
      <c r="D3074" s="297"/>
      <c r="E3074" s="292"/>
      <c r="F3074" s="62"/>
      <c r="G3074" s="323"/>
      <c r="H3074" s="230"/>
    </row>
    <row r="3075" spans="2:8">
      <c r="B3075" s="230">
        <f>B3071+1</f>
        <v>6</v>
      </c>
      <c r="C3075" s="103" t="s">
        <v>20</v>
      </c>
      <c r="D3075" s="297" t="s">
        <v>9</v>
      </c>
      <c r="E3075" s="292">
        <v>1</v>
      </c>
      <c r="F3075" s="62">
        <v>10000</v>
      </c>
      <c r="G3075" s="323">
        <f>E3075*F3075</f>
        <v>10000</v>
      </c>
      <c r="H3075" s="230"/>
    </row>
    <row r="3076" spans="2:8">
      <c r="C3076" s="103"/>
      <c r="D3076" s="297"/>
      <c r="E3076" s="292"/>
      <c r="F3076" s="62"/>
      <c r="G3076" s="323"/>
      <c r="H3076" s="230"/>
    </row>
    <row r="3077" spans="2:8" s="285" customFormat="1">
      <c r="C3077" s="57" t="s">
        <v>1518</v>
      </c>
      <c r="D3077" s="244" t="s">
        <v>11</v>
      </c>
      <c r="E3077" s="59"/>
      <c r="F3077" s="63"/>
      <c r="G3077" s="322"/>
    </row>
    <row r="3078" spans="2:8" s="285" customFormat="1">
      <c r="C3078" s="57" t="s">
        <v>1519</v>
      </c>
      <c r="D3078" s="244"/>
      <c r="E3078" s="59"/>
      <c r="F3078" s="63"/>
      <c r="G3078" s="322"/>
    </row>
    <row r="3079" spans="2:8">
      <c r="C3079" s="103"/>
      <c r="D3079" s="297"/>
      <c r="E3079" s="292"/>
      <c r="F3079" s="62"/>
      <c r="G3079" s="323"/>
      <c r="H3079" s="230"/>
    </row>
    <row r="3080" spans="2:8">
      <c r="B3080" s="230">
        <f>B3075+1</f>
        <v>7</v>
      </c>
      <c r="C3080" s="103" t="s">
        <v>1308</v>
      </c>
      <c r="D3080" s="297" t="s">
        <v>17</v>
      </c>
      <c r="E3080" s="292">
        <v>352</v>
      </c>
      <c r="F3080" s="62">
        <v>77</v>
      </c>
      <c r="G3080" s="323">
        <f>E3080*F3080</f>
        <v>27104</v>
      </c>
      <c r="H3080" s="230"/>
    </row>
    <row r="3081" spans="2:8">
      <c r="C3081" s="103"/>
      <c r="D3081" s="297"/>
      <c r="E3081" s="292"/>
      <c r="F3081" s="62"/>
      <c r="G3081" s="323"/>
      <c r="H3081" s="230"/>
    </row>
    <row r="3082" spans="2:8" s="285" customFormat="1">
      <c r="C3082" s="57" t="s">
        <v>1045</v>
      </c>
      <c r="D3082" s="244" t="s">
        <v>11</v>
      </c>
      <c r="E3082" s="59"/>
      <c r="F3082" s="63"/>
      <c r="G3082" s="322"/>
    </row>
    <row r="3083" spans="2:8">
      <c r="C3083" s="103"/>
      <c r="D3083" s="297"/>
      <c r="E3083" s="292"/>
      <c r="F3083" s="62"/>
      <c r="G3083" s="323"/>
      <c r="H3083" s="230"/>
    </row>
    <row r="3084" spans="2:8">
      <c r="B3084" s="230">
        <f>B3080+1</f>
        <v>8</v>
      </c>
      <c r="C3084" s="103" t="s">
        <v>1273</v>
      </c>
      <c r="D3084" s="297" t="s">
        <v>15</v>
      </c>
      <c r="E3084" s="292">
        <v>1925</v>
      </c>
      <c r="F3084" s="62">
        <v>25</v>
      </c>
      <c r="G3084" s="323">
        <f>E3084*F3084</f>
        <v>48125</v>
      </c>
      <c r="H3084" s="230"/>
    </row>
    <row r="3085" spans="2:8">
      <c r="C3085" s="103"/>
      <c r="D3085" s="297"/>
      <c r="E3085" s="292"/>
      <c r="F3085" s="62"/>
      <c r="G3085" s="323"/>
      <c r="H3085" s="230"/>
    </row>
    <row r="3086" spans="2:8" s="285" customFormat="1">
      <c r="C3086" s="57" t="s">
        <v>1274</v>
      </c>
      <c r="D3086" s="244" t="s">
        <v>8</v>
      </c>
      <c r="E3086" s="59"/>
      <c r="F3086" s="63"/>
      <c r="G3086" s="322"/>
    </row>
    <row r="3087" spans="2:8" s="285" customFormat="1">
      <c r="C3087" s="57"/>
      <c r="D3087" s="244"/>
      <c r="E3087" s="59"/>
      <c r="F3087" s="63"/>
      <c r="G3087" s="322"/>
    </row>
    <row r="3088" spans="2:8" s="285" customFormat="1">
      <c r="C3088" s="98" t="s">
        <v>1275</v>
      </c>
      <c r="D3088" s="244" t="s">
        <v>11</v>
      </c>
      <c r="E3088" s="59"/>
      <c r="F3088" s="63"/>
      <c r="G3088" s="322"/>
    </row>
    <row r="3089" spans="2:8">
      <c r="C3089" s="103"/>
      <c r="D3089" s="297"/>
      <c r="E3089" s="292"/>
      <c r="F3089" s="62"/>
      <c r="G3089" s="323"/>
      <c r="H3089" s="230"/>
    </row>
    <row r="3090" spans="2:8">
      <c r="B3090" s="230">
        <f>B3084+1</f>
        <v>9</v>
      </c>
      <c r="C3090" s="103" t="s">
        <v>1320</v>
      </c>
      <c r="D3090" s="297" t="s">
        <v>32</v>
      </c>
      <c r="E3090" s="292">
        <v>50</v>
      </c>
      <c r="F3090" s="62">
        <v>290</v>
      </c>
      <c r="G3090" s="323">
        <f>E3090*F3090</f>
        <v>14500</v>
      </c>
      <c r="H3090" s="230"/>
    </row>
    <row r="3091" spans="2:8">
      <c r="C3091" s="103"/>
      <c r="D3091" s="297"/>
      <c r="E3091" s="292"/>
      <c r="F3091" s="62"/>
      <c r="G3091" s="323"/>
      <c r="H3091" s="230"/>
    </row>
    <row r="3092" spans="2:8">
      <c r="B3092" s="230">
        <f>B3090+1</f>
        <v>10</v>
      </c>
      <c r="C3092" s="324" t="s">
        <v>1319</v>
      </c>
      <c r="D3092" s="321" t="s">
        <v>22</v>
      </c>
      <c r="E3092" s="292">
        <v>25</v>
      </c>
      <c r="F3092" s="62">
        <v>450</v>
      </c>
      <c r="G3092" s="323">
        <f>E3092*F3092</f>
        <v>11250</v>
      </c>
      <c r="H3092" s="230"/>
    </row>
    <row r="3093" spans="2:8">
      <c r="C3093" s="324"/>
      <c r="D3093" s="321"/>
      <c r="E3093" s="292"/>
      <c r="F3093" s="62"/>
      <c r="G3093" s="323"/>
      <c r="H3093" s="230"/>
    </row>
    <row r="3094" spans="2:8">
      <c r="B3094" s="230">
        <f>B3092+1</f>
        <v>11</v>
      </c>
      <c r="C3094" s="399" t="s">
        <v>1406</v>
      </c>
      <c r="D3094" s="400" t="s">
        <v>32</v>
      </c>
      <c r="E3094" s="401">
        <v>130</v>
      </c>
      <c r="F3094" s="402">
        <v>290</v>
      </c>
      <c r="G3094" s="403">
        <f>E3094*F3094</f>
        <v>37700</v>
      </c>
      <c r="H3094" s="230"/>
    </row>
    <row r="3095" spans="2:8">
      <c r="C3095" s="103"/>
      <c r="D3095" s="297"/>
      <c r="E3095" s="292"/>
      <c r="F3095" s="62"/>
      <c r="G3095" s="323"/>
      <c r="H3095" s="230"/>
    </row>
    <row r="3096" spans="2:8">
      <c r="B3096" s="230">
        <f>B3094+1</f>
        <v>12</v>
      </c>
      <c r="C3096" s="404" t="s">
        <v>1407</v>
      </c>
      <c r="D3096" s="405" t="s">
        <v>22</v>
      </c>
      <c r="E3096" s="401">
        <v>10</v>
      </c>
      <c r="F3096" s="402">
        <v>450</v>
      </c>
      <c r="G3096" s="403">
        <f>E3096*F3096</f>
        <v>4500</v>
      </c>
      <c r="H3096" s="230"/>
    </row>
    <row r="3097" spans="2:8">
      <c r="C3097" s="103"/>
      <c r="D3097" s="297"/>
      <c r="E3097" s="292"/>
      <c r="F3097" s="62"/>
      <c r="G3097" s="323"/>
      <c r="H3097" s="230"/>
    </row>
    <row r="3098" spans="2:8" s="285" customFormat="1" ht="46.8">
      <c r="C3098" s="98" t="s">
        <v>1276</v>
      </c>
      <c r="D3098" s="244" t="s">
        <v>11</v>
      </c>
      <c r="E3098" s="59"/>
      <c r="F3098" s="63"/>
      <c r="G3098" s="322"/>
    </row>
    <row r="3099" spans="2:8">
      <c r="C3099" s="103"/>
      <c r="D3099" s="297"/>
      <c r="E3099" s="292"/>
      <c r="F3099" s="62"/>
      <c r="G3099" s="323"/>
      <c r="H3099" s="230"/>
    </row>
    <row r="3100" spans="2:8">
      <c r="B3100" s="230">
        <f>B3096+1</f>
        <v>13</v>
      </c>
      <c r="C3100" s="103" t="s">
        <v>1318</v>
      </c>
      <c r="D3100" s="297" t="s">
        <v>22</v>
      </c>
      <c r="E3100" s="292">
        <v>3</v>
      </c>
      <c r="F3100" s="62">
        <v>666</v>
      </c>
      <c r="G3100" s="323">
        <f>E3100*F3100</f>
        <v>1998</v>
      </c>
      <c r="H3100" s="230"/>
    </row>
    <row r="3101" spans="2:8">
      <c r="C3101" s="103"/>
      <c r="D3101" s="297"/>
      <c r="E3101" s="292"/>
      <c r="F3101" s="62"/>
      <c r="G3101" s="323"/>
      <c r="H3101" s="230"/>
    </row>
    <row r="3102" spans="2:8">
      <c r="B3102" s="230">
        <f>B3100+1</f>
        <v>14</v>
      </c>
      <c r="C3102" s="399" t="s">
        <v>1408</v>
      </c>
      <c r="D3102" s="400" t="s">
        <v>22</v>
      </c>
      <c r="E3102" s="401">
        <v>2</v>
      </c>
      <c r="F3102" s="402">
        <v>666</v>
      </c>
      <c r="G3102" s="403">
        <f>E3102*F3102</f>
        <v>1332</v>
      </c>
      <c r="H3102" s="230"/>
    </row>
    <row r="3103" spans="2:8">
      <c r="C3103" s="103"/>
      <c r="D3103" s="297"/>
      <c r="E3103" s="292"/>
      <c r="F3103" s="62"/>
      <c r="G3103" s="323"/>
      <c r="H3103" s="230"/>
    </row>
    <row r="3104" spans="2:8">
      <c r="B3104" s="230">
        <f t="shared" ref="B3104:B3118" si="81">B3102+1</f>
        <v>15</v>
      </c>
      <c r="C3104" s="103" t="s">
        <v>1309</v>
      </c>
      <c r="D3104" s="297" t="s">
        <v>22</v>
      </c>
      <c r="E3104" s="292">
        <v>175</v>
      </c>
      <c r="F3104" s="62">
        <v>250</v>
      </c>
      <c r="G3104" s="323">
        <f>E3104*F3104</f>
        <v>43750</v>
      </c>
      <c r="H3104" s="230"/>
    </row>
    <row r="3105" spans="2:8">
      <c r="C3105" s="103"/>
      <c r="D3105" s="297"/>
      <c r="E3105" s="292"/>
      <c r="F3105" s="62"/>
      <c r="G3105" s="323"/>
      <c r="H3105" s="230"/>
    </row>
    <row r="3106" spans="2:8">
      <c r="B3106" s="230">
        <f t="shared" si="81"/>
        <v>16</v>
      </c>
      <c r="C3106" s="324" t="s">
        <v>1317</v>
      </c>
      <c r="D3106" s="321" t="s">
        <v>22</v>
      </c>
      <c r="E3106" s="292">
        <v>5</v>
      </c>
      <c r="F3106" s="62">
        <v>199.53</v>
      </c>
      <c r="G3106" s="323">
        <f>E3106*F3106</f>
        <v>997.65</v>
      </c>
      <c r="H3106" s="230"/>
    </row>
    <row r="3107" spans="2:8">
      <c r="C3107" s="324"/>
      <c r="D3107" s="321"/>
      <c r="E3107" s="292"/>
      <c r="F3107" s="62"/>
      <c r="G3107" s="323"/>
      <c r="H3107" s="230"/>
    </row>
    <row r="3108" spans="2:8">
      <c r="B3108" s="230">
        <f t="shared" si="81"/>
        <v>17</v>
      </c>
      <c r="C3108" s="404" t="s">
        <v>1409</v>
      </c>
      <c r="D3108" s="405" t="s">
        <v>22</v>
      </c>
      <c r="E3108" s="401">
        <v>3</v>
      </c>
      <c r="F3108" s="402">
        <v>199.53</v>
      </c>
      <c r="G3108" s="403">
        <f>E3108*F3108</f>
        <v>598.59</v>
      </c>
      <c r="H3108" s="230"/>
    </row>
    <row r="3109" spans="2:8">
      <c r="C3109" s="103"/>
      <c r="D3109" s="297"/>
      <c r="E3109" s="292"/>
      <c r="F3109" s="62"/>
      <c r="G3109" s="323"/>
      <c r="H3109" s="230"/>
    </row>
    <row r="3110" spans="2:8">
      <c r="B3110" s="230">
        <f t="shared" si="81"/>
        <v>18</v>
      </c>
      <c r="C3110" s="324" t="s">
        <v>1277</v>
      </c>
      <c r="D3110" s="321" t="s">
        <v>22</v>
      </c>
      <c r="E3110" s="292">
        <v>34</v>
      </c>
      <c r="F3110" s="62">
        <v>266.95</v>
      </c>
      <c r="G3110" s="323">
        <f>E3110*F3110</f>
        <v>9076.2999999999993</v>
      </c>
      <c r="H3110" s="230"/>
    </row>
    <row r="3111" spans="2:8">
      <c r="C3111" s="324"/>
      <c r="D3111" s="321"/>
      <c r="E3111" s="292"/>
      <c r="F3111" s="62"/>
      <c r="G3111" s="323"/>
      <c r="H3111" s="230"/>
    </row>
    <row r="3112" spans="2:8">
      <c r="B3112" s="230">
        <f t="shared" si="81"/>
        <v>19</v>
      </c>
      <c r="C3112" s="324" t="s">
        <v>1316</v>
      </c>
      <c r="D3112" s="321" t="s">
        <v>22</v>
      </c>
      <c r="E3112" s="292">
        <v>5</v>
      </c>
      <c r="F3112" s="62">
        <v>726.12</v>
      </c>
      <c r="G3112" s="323">
        <f>E3112*F3112</f>
        <v>3630.6</v>
      </c>
      <c r="H3112" s="230"/>
    </row>
    <row r="3113" spans="2:8">
      <c r="C3113" s="324"/>
      <c r="D3113" s="321"/>
      <c r="E3113" s="292"/>
      <c r="F3113" s="62"/>
      <c r="G3113" s="323"/>
      <c r="H3113" s="230"/>
    </row>
    <row r="3114" spans="2:8">
      <c r="B3114" s="230">
        <f t="shared" si="81"/>
        <v>20</v>
      </c>
      <c r="C3114" s="404" t="s">
        <v>1410</v>
      </c>
      <c r="D3114" s="405" t="s">
        <v>22</v>
      </c>
      <c r="E3114" s="401">
        <v>4</v>
      </c>
      <c r="F3114" s="402">
        <v>726.12</v>
      </c>
      <c r="G3114" s="403">
        <f>E3114*F3114</f>
        <v>2904.48</v>
      </c>
      <c r="H3114" s="230"/>
    </row>
    <row r="3115" spans="2:8">
      <c r="C3115" s="324"/>
      <c r="D3115" s="321"/>
      <c r="E3115" s="292"/>
      <c r="F3115" s="62"/>
      <c r="G3115" s="323"/>
      <c r="H3115" s="230"/>
    </row>
    <row r="3116" spans="2:8">
      <c r="B3116" s="230">
        <f t="shared" si="81"/>
        <v>21</v>
      </c>
      <c r="C3116" s="324" t="s">
        <v>1315</v>
      </c>
      <c r="D3116" s="321" t="s">
        <v>22</v>
      </c>
      <c r="E3116" s="292">
        <v>4</v>
      </c>
      <c r="F3116" s="62">
        <v>603.83000000000004</v>
      </c>
      <c r="G3116" s="323">
        <f>E3116*F3116</f>
        <v>2415.3200000000002</v>
      </c>
      <c r="H3116" s="230"/>
    </row>
    <row r="3117" spans="2:8">
      <c r="C3117" s="324"/>
      <c r="D3117" s="321"/>
      <c r="E3117" s="292"/>
      <c r="F3117" s="62"/>
      <c r="G3117" s="406"/>
      <c r="H3117" s="230"/>
    </row>
    <row r="3118" spans="2:8">
      <c r="B3118" s="230">
        <f t="shared" si="81"/>
        <v>22</v>
      </c>
      <c r="C3118" s="404" t="s">
        <v>1411</v>
      </c>
      <c r="D3118" s="405" t="s">
        <v>22</v>
      </c>
      <c r="E3118" s="401">
        <v>4</v>
      </c>
      <c r="F3118" s="402">
        <v>603.83000000000004</v>
      </c>
      <c r="G3118" s="403">
        <f>E3118*F3118</f>
        <v>2415.3200000000002</v>
      </c>
      <c r="H3118" s="230"/>
    </row>
    <row r="3119" spans="2:8">
      <c r="C3119" s="461"/>
      <c r="D3119" s="321"/>
      <c r="E3119" s="292"/>
      <c r="F3119" s="320"/>
      <c r="G3119" s="299"/>
      <c r="H3119" s="230"/>
    </row>
    <row r="3120" spans="2:8" s="285" customFormat="1">
      <c r="C3120" s="462" t="s">
        <v>1278</v>
      </c>
      <c r="D3120" s="319" t="s">
        <v>5</v>
      </c>
      <c r="E3120" s="59"/>
      <c r="F3120" s="325"/>
      <c r="G3120" s="326"/>
    </row>
    <row r="3121" spans="2:8">
      <c r="C3121" s="461"/>
      <c r="D3121" s="321"/>
      <c r="E3121" s="292"/>
      <c r="F3121" s="320"/>
      <c r="G3121" s="299"/>
      <c r="H3121" s="230"/>
    </row>
    <row r="3122" spans="2:8" s="285" customFormat="1">
      <c r="C3122" s="462" t="s">
        <v>1523</v>
      </c>
      <c r="D3122" s="319" t="s">
        <v>11</v>
      </c>
      <c r="E3122" s="59"/>
      <c r="F3122" s="325"/>
      <c r="G3122" s="326"/>
    </row>
    <row r="3123" spans="2:8" s="285" customFormat="1">
      <c r="C3123" s="462" t="s">
        <v>1524</v>
      </c>
      <c r="D3123" s="319"/>
      <c r="E3123" s="59"/>
      <c r="F3123" s="325"/>
      <c r="G3123" s="326"/>
    </row>
    <row r="3124" spans="2:8">
      <c r="C3124" s="461"/>
      <c r="D3124" s="321"/>
      <c r="E3124" s="292"/>
      <c r="F3124" s="320"/>
      <c r="G3124" s="299"/>
      <c r="H3124" s="230"/>
    </row>
    <row r="3125" spans="2:8">
      <c r="B3125" s="230">
        <f>B3118+1</f>
        <v>23</v>
      </c>
      <c r="C3125" s="461" t="s">
        <v>1282</v>
      </c>
      <c r="D3125" s="321" t="s">
        <v>22</v>
      </c>
      <c r="E3125" s="401">
        <v>5</v>
      </c>
      <c r="F3125" s="320">
        <v>12000</v>
      </c>
      <c r="G3125" s="299">
        <f>E3125*F3125</f>
        <v>60000</v>
      </c>
      <c r="H3125" s="230"/>
    </row>
    <row r="3126" spans="2:8">
      <c r="C3126" s="461"/>
      <c r="D3126" s="321"/>
      <c r="E3126" s="292"/>
      <c r="F3126" s="320"/>
      <c r="G3126" s="299"/>
      <c r="H3126" s="230"/>
    </row>
    <row r="3127" spans="2:8" s="285" customFormat="1">
      <c r="C3127" s="462" t="s">
        <v>1283</v>
      </c>
      <c r="D3127" s="319" t="s">
        <v>11</v>
      </c>
      <c r="E3127" s="59"/>
      <c r="F3127" s="325"/>
      <c r="G3127" s="326"/>
    </row>
    <row r="3128" spans="2:8">
      <c r="C3128" s="462"/>
      <c r="D3128" s="321"/>
      <c r="E3128" s="292"/>
      <c r="F3128" s="320"/>
      <c r="G3128" s="299"/>
      <c r="H3128" s="230"/>
    </row>
    <row r="3129" spans="2:8">
      <c r="B3129" s="230">
        <f>B3125+1</f>
        <v>24</v>
      </c>
      <c r="C3129" s="461" t="s">
        <v>1284</v>
      </c>
      <c r="D3129" s="321" t="s">
        <v>22</v>
      </c>
      <c r="E3129" s="401">
        <v>5</v>
      </c>
      <c r="F3129" s="320">
        <v>4566</v>
      </c>
      <c r="G3129" s="299">
        <f>F3129*E3129</f>
        <v>22830</v>
      </c>
      <c r="H3129" s="230"/>
    </row>
    <row r="3130" spans="2:8">
      <c r="C3130" s="461"/>
      <c r="D3130" s="321"/>
      <c r="E3130" s="292"/>
      <c r="F3130" s="320"/>
      <c r="G3130" s="299"/>
      <c r="H3130" s="230"/>
    </row>
    <row r="3131" spans="2:8">
      <c r="C3131" s="462" t="s">
        <v>1285</v>
      </c>
      <c r="D3131" s="321"/>
      <c r="E3131" s="292"/>
      <c r="F3131" s="320"/>
      <c r="G3131" s="299"/>
      <c r="H3131" s="230"/>
    </row>
    <row r="3132" spans="2:8" s="285" customFormat="1">
      <c r="C3132" s="461"/>
      <c r="D3132" s="319" t="s">
        <v>11</v>
      </c>
      <c r="E3132" s="59"/>
      <c r="F3132" s="325"/>
      <c r="G3132" s="326"/>
    </row>
    <row r="3133" spans="2:8" ht="25.5" customHeight="1">
      <c r="B3133" s="230">
        <f>B3129+1</f>
        <v>25</v>
      </c>
      <c r="C3133" s="461" t="s">
        <v>1520</v>
      </c>
      <c r="D3133" s="321"/>
      <c r="E3133" s="292"/>
      <c r="F3133" s="320"/>
      <c r="G3133" s="299"/>
      <c r="H3133" s="230"/>
    </row>
    <row r="3134" spans="2:8" ht="46.8">
      <c r="C3134" s="461" t="s">
        <v>1521</v>
      </c>
      <c r="D3134" s="321" t="s">
        <v>9</v>
      </c>
      <c r="E3134" s="292">
        <v>1</v>
      </c>
      <c r="F3134" s="320">
        <v>20000</v>
      </c>
      <c r="G3134" s="299">
        <f>F3134*E3134</f>
        <v>20000</v>
      </c>
      <c r="H3134" s="230"/>
    </row>
    <row r="3135" spans="2:8">
      <c r="C3135" s="103"/>
      <c r="D3135" s="91"/>
      <c r="E3135" s="292"/>
      <c r="F3135" s="314"/>
      <c r="G3135" s="315"/>
      <c r="H3135" s="230"/>
    </row>
    <row r="3136" spans="2:8">
      <c r="C3136" s="57" t="s">
        <v>1525</v>
      </c>
      <c r="D3136" s="58" t="s">
        <v>8</v>
      </c>
      <c r="E3136" s="292"/>
      <c r="F3136" s="314"/>
      <c r="G3136" s="315"/>
      <c r="H3136" s="230"/>
    </row>
    <row r="3137" spans="3:8">
      <c r="C3137" s="103"/>
      <c r="D3137" s="91"/>
      <c r="E3137" s="292"/>
      <c r="F3137" s="314"/>
      <c r="G3137" s="315"/>
      <c r="H3137" s="230"/>
    </row>
    <row r="3138" spans="3:8" s="285" customFormat="1">
      <c r="C3138" s="57" t="s">
        <v>1263</v>
      </c>
      <c r="D3138" s="244" t="s">
        <v>8</v>
      </c>
      <c r="E3138" s="59"/>
      <c r="F3138" s="63"/>
      <c r="G3138" s="322"/>
    </row>
    <row r="3139" spans="3:8" s="285" customFormat="1">
      <c r="C3139" s="57"/>
      <c r="D3139" s="244"/>
      <c r="E3139" s="59"/>
      <c r="F3139" s="63"/>
      <c r="G3139" s="322"/>
    </row>
    <row r="3140" spans="3:8" s="285" customFormat="1">
      <c r="C3140" s="57" t="s">
        <v>1264</v>
      </c>
      <c r="D3140" s="244" t="s">
        <v>11</v>
      </c>
      <c r="E3140" s="59"/>
      <c r="F3140" s="63"/>
      <c r="G3140" s="322"/>
    </row>
    <row r="3141" spans="3:8">
      <c r="C3141" s="103"/>
      <c r="D3141" s="459">
        <f>E3142/E3189</f>
        <v>0.77644710578842313</v>
      </c>
      <c r="E3141" s="292"/>
      <c r="F3141" s="62"/>
      <c r="G3141" s="323"/>
      <c r="H3141" s="230"/>
    </row>
    <row r="3142" spans="3:8">
      <c r="C3142" s="103" t="s">
        <v>1265</v>
      </c>
      <c r="D3142" s="297" t="s">
        <v>17</v>
      </c>
      <c r="E3142" s="460">
        <v>389</v>
      </c>
      <c r="F3142" s="62">
        <v>125</v>
      </c>
      <c r="G3142" s="323">
        <f>E3142*F3142</f>
        <v>48625</v>
      </c>
      <c r="H3142" s="230"/>
    </row>
    <row r="3143" spans="3:8">
      <c r="C3143" s="103"/>
      <c r="D3143" s="297"/>
      <c r="E3143" s="292"/>
      <c r="F3143" s="62"/>
      <c r="G3143" s="323"/>
      <c r="H3143" s="230"/>
    </row>
    <row r="3144" spans="3:8" s="285" customFormat="1">
      <c r="C3144" s="57" t="s">
        <v>1531</v>
      </c>
      <c r="D3144" s="244" t="s">
        <v>11</v>
      </c>
      <c r="E3144" s="59"/>
      <c r="F3144" s="63"/>
      <c r="G3144" s="322"/>
    </row>
    <row r="3145" spans="3:8">
      <c r="C3145" s="103"/>
      <c r="D3145" s="297"/>
      <c r="E3145" s="292"/>
      <c r="F3145" s="62"/>
      <c r="G3145" s="323"/>
      <c r="H3145" s="230"/>
    </row>
    <row r="3146" spans="3:8">
      <c r="C3146" s="103" t="s">
        <v>819</v>
      </c>
      <c r="D3146" s="297" t="s">
        <v>17</v>
      </c>
      <c r="E3146" s="292">
        <f>E3142*10%</f>
        <v>38.900000000000006</v>
      </c>
      <c r="F3146" s="62">
        <v>250</v>
      </c>
      <c r="G3146" s="323">
        <f>E3146*F3146</f>
        <v>9725.0000000000018</v>
      </c>
      <c r="H3146" s="230"/>
    </row>
    <row r="3147" spans="3:8">
      <c r="C3147" s="103"/>
      <c r="D3147" s="297"/>
      <c r="E3147" s="292"/>
      <c r="F3147" s="62"/>
      <c r="G3147" s="323"/>
      <c r="H3147" s="230"/>
    </row>
    <row r="3148" spans="3:8">
      <c r="C3148" s="103" t="s">
        <v>820</v>
      </c>
      <c r="D3148" s="297" t="s">
        <v>17</v>
      </c>
      <c r="E3148" s="292">
        <f>E3146/2</f>
        <v>19.450000000000003</v>
      </c>
      <c r="F3148" s="62">
        <v>420</v>
      </c>
      <c r="G3148" s="323">
        <f>E3148*F3148</f>
        <v>8169.0000000000009</v>
      </c>
      <c r="H3148" s="230"/>
    </row>
    <row r="3149" spans="3:8">
      <c r="C3149" s="103"/>
      <c r="D3149" s="297"/>
      <c r="E3149" s="292"/>
      <c r="F3149" s="62"/>
      <c r="G3149" s="323"/>
      <c r="H3149" s="230"/>
    </row>
    <row r="3150" spans="3:8" s="285" customFormat="1">
      <c r="C3150" s="57" t="s">
        <v>143</v>
      </c>
      <c r="D3150" s="244" t="s">
        <v>11</v>
      </c>
      <c r="E3150" s="59"/>
      <c r="F3150" s="63"/>
      <c r="G3150" s="322"/>
    </row>
    <row r="3151" spans="3:8">
      <c r="C3151" s="103"/>
      <c r="D3151" s="297"/>
      <c r="E3151" s="292"/>
      <c r="F3151" s="62"/>
      <c r="G3151" s="323"/>
      <c r="H3151" s="230"/>
    </row>
    <row r="3152" spans="3:8">
      <c r="C3152" s="103" t="s">
        <v>1413</v>
      </c>
      <c r="D3152" s="297" t="s">
        <v>17</v>
      </c>
      <c r="E3152" s="292">
        <f>E3142</f>
        <v>389</v>
      </c>
      <c r="F3152" s="62">
        <v>150</v>
      </c>
      <c r="G3152" s="323">
        <f>E3152*F3152</f>
        <v>58350</v>
      </c>
      <c r="H3152" s="230"/>
    </row>
    <row r="3153" spans="3:8">
      <c r="C3153" s="103" t="s">
        <v>1412</v>
      </c>
      <c r="D3153" s="297"/>
      <c r="E3153" s="292"/>
      <c r="F3153" s="62"/>
      <c r="G3153" s="323"/>
      <c r="H3153" s="230"/>
    </row>
    <row r="3154" spans="3:8">
      <c r="C3154" s="103"/>
      <c r="D3154" s="297"/>
      <c r="E3154" s="292"/>
      <c r="F3154" s="62"/>
      <c r="G3154" s="323"/>
      <c r="H3154" s="230"/>
    </row>
    <row r="3155" spans="3:8" s="285" customFormat="1">
      <c r="C3155" s="57" t="s">
        <v>1266</v>
      </c>
      <c r="D3155" s="244" t="s">
        <v>11</v>
      </c>
      <c r="E3155" s="59"/>
      <c r="F3155" s="63"/>
      <c r="G3155" s="322"/>
    </row>
    <row r="3156" spans="3:8">
      <c r="C3156" s="103"/>
      <c r="D3156" s="297"/>
      <c r="E3156" s="292"/>
      <c r="F3156" s="62"/>
      <c r="G3156" s="323"/>
      <c r="H3156" s="230"/>
    </row>
    <row r="3157" spans="3:8">
      <c r="C3157" s="103" t="s">
        <v>19</v>
      </c>
      <c r="D3157" s="297" t="s">
        <v>15</v>
      </c>
      <c r="E3157" s="292">
        <v>1113</v>
      </c>
      <c r="F3157" s="62">
        <v>55</v>
      </c>
      <c r="G3157" s="323">
        <f>E3157*F3157</f>
        <v>61215</v>
      </c>
      <c r="H3157" s="230"/>
    </row>
    <row r="3158" spans="3:8">
      <c r="C3158" s="103"/>
      <c r="D3158" s="297"/>
      <c r="E3158" s="292"/>
      <c r="F3158" s="62"/>
      <c r="G3158" s="323"/>
      <c r="H3158" s="230"/>
    </row>
    <row r="3159" spans="3:8" s="285" customFormat="1">
      <c r="C3159" s="57" t="s">
        <v>145</v>
      </c>
      <c r="D3159" s="244" t="s">
        <v>11</v>
      </c>
      <c r="E3159" s="59"/>
      <c r="F3159" s="63"/>
      <c r="G3159" s="322"/>
    </row>
    <row r="3160" spans="3:8">
      <c r="C3160" s="103"/>
      <c r="D3160" s="297"/>
      <c r="E3160" s="292"/>
      <c r="F3160" s="62"/>
      <c r="G3160" s="323"/>
      <c r="H3160" s="230"/>
    </row>
    <row r="3161" spans="3:8">
      <c r="C3161" s="103" t="s">
        <v>1267</v>
      </c>
      <c r="D3161" s="297" t="s">
        <v>9</v>
      </c>
      <c r="E3161" s="292">
        <v>1</v>
      </c>
      <c r="F3161" s="62">
        <v>10000</v>
      </c>
      <c r="G3161" s="323">
        <f>E3161*F3161</f>
        <v>10000</v>
      </c>
      <c r="H3161" s="230"/>
    </row>
    <row r="3162" spans="3:8">
      <c r="C3162" s="103" t="s">
        <v>1268</v>
      </c>
      <c r="D3162" s="297"/>
      <c r="E3162" s="292"/>
      <c r="F3162" s="62"/>
      <c r="G3162" s="323"/>
      <c r="H3162" s="230"/>
    </row>
    <row r="3163" spans="3:8">
      <c r="C3163" s="103"/>
      <c r="D3163" s="297"/>
      <c r="E3163" s="292"/>
      <c r="F3163" s="62"/>
      <c r="G3163" s="323"/>
      <c r="H3163" s="230"/>
    </row>
    <row r="3164" spans="3:8" s="285" customFormat="1">
      <c r="C3164" s="57" t="s">
        <v>1269</v>
      </c>
      <c r="D3164" s="244" t="s">
        <v>11</v>
      </c>
      <c r="E3164" s="59"/>
      <c r="F3164" s="63"/>
      <c r="G3164" s="322"/>
    </row>
    <row r="3165" spans="3:8" s="285" customFormat="1">
      <c r="C3165" s="57" t="s">
        <v>1270</v>
      </c>
      <c r="D3165" s="244"/>
      <c r="E3165" s="59"/>
      <c r="F3165" s="63"/>
      <c r="G3165" s="322"/>
    </row>
    <row r="3166" spans="3:8" s="285" customFormat="1">
      <c r="C3166" s="57" t="s">
        <v>1271</v>
      </c>
      <c r="D3166" s="244"/>
      <c r="E3166" s="59"/>
      <c r="F3166" s="63"/>
      <c r="G3166" s="322"/>
    </row>
    <row r="3167" spans="3:8">
      <c r="C3167" s="103"/>
      <c r="D3167" s="297"/>
      <c r="E3167" s="292"/>
      <c r="F3167" s="62"/>
      <c r="G3167" s="323"/>
      <c r="H3167" s="230"/>
    </row>
    <row r="3168" spans="3:8">
      <c r="C3168" s="103" t="s">
        <v>1272</v>
      </c>
      <c r="D3168" s="297" t="s">
        <v>17</v>
      </c>
      <c r="E3168" s="460">
        <v>428</v>
      </c>
      <c r="F3168" s="62">
        <v>77</v>
      </c>
      <c r="G3168" s="323">
        <f>E3168*F3168</f>
        <v>32956</v>
      </c>
      <c r="H3168" s="230"/>
    </row>
    <row r="3169" spans="3:8">
      <c r="C3169" s="103"/>
      <c r="D3169" s="297"/>
      <c r="E3169" s="292"/>
      <c r="F3169" s="62"/>
      <c r="G3169" s="323"/>
      <c r="H3169" s="230"/>
    </row>
    <row r="3170" spans="3:8" s="285" customFormat="1">
      <c r="C3170" s="57" t="s">
        <v>1045</v>
      </c>
      <c r="D3170" s="244" t="s">
        <v>11</v>
      </c>
      <c r="E3170" s="59"/>
      <c r="F3170" s="63"/>
      <c r="G3170" s="322"/>
    </row>
    <row r="3171" spans="3:8">
      <c r="C3171" s="103"/>
      <c r="D3171" s="297"/>
      <c r="E3171" s="292"/>
      <c r="F3171" s="62"/>
      <c r="G3171" s="323"/>
      <c r="H3171" s="230"/>
    </row>
    <row r="3172" spans="3:8">
      <c r="C3172" s="103" t="s">
        <v>1273</v>
      </c>
      <c r="D3172" s="297" t="s">
        <v>15</v>
      </c>
      <c r="E3172" s="292">
        <v>1467</v>
      </c>
      <c r="F3172" s="62">
        <v>25</v>
      </c>
      <c r="G3172" s="323">
        <f>E3172*F3172</f>
        <v>36675</v>
      </c>
      <c r="H3172" s="230"/>
    </row>
    <row r="3173" spans="3:8">
      <c r="C3173" s="540"/>
      <c r="D3173" s="297"/>
      <c r="E3173" s="292"/>
      <c r="F3173" s="229"/>
      <c r="G3173" s="229"/>
      <c r="H3173" s="230"/>
    </row>
    <row r="3174" spans="3:8" s="285" customFormat="1">
      <c r="C3174" s="541" t="s">
        <v>1278</v>
      </c>
      <c r="D3174" s="464" t="s">
        <v>5</v>
      </c>
      <c r="E3174" s="465"/>
      <c r="F3174" s="466"/>
      <c r="G3174" s="467"/>
    </row>
    <row r="3175" spans="3:8" s="285" customFormat="1">
      <c r="C3175" s="541"/>
      <c r="D3175" s="464"/>
      <c r="E3175" s="465"/>
      <c r="F3175" s="466"/>
      <c r="G3175" s="467"/>
    </row>
    <row r="3176" spans="3:8" s="285" customFormat="1">
      <c r="C3176" s="541" t="s">
        <v>1279</v>
      </c>
      <c r="D3176" s="464" t="s">
        <v>11</v>
      </c>
      <c r="E3176" s="465"/>
      <c r="F3176" s="466"/>
      <c r="G3176" s="467"/>
    </row>
    <row r="3177" spans="3:8" s="285" customFormat="1">
      <c r="C3177" s="541" t="s">
        <v>1280</v>
      </c>
      <c r="D3177" s="464"/>
      <c r="E3177" s="465"/>
      <c r="F3177" s="466"/>
      <c r="G3177" s="467"/>
    </row>
    <row r="3178" spans="3:8" s="285" customFormat="1">
      <c r="C3178" s="541" t="s">
        <v>1281</v>
      </c>
      <c r="D3178" s="464"/>
      <c r="E3178" s="465"/>
      <c r="F3178" s="466"/>
      <c r="G3178" s="467"/>
    </row>
    <row r="3179" spans="3:8">
      <c r="C3179" s="542"/>
      <c r="D3179" s="468"/>
      <c r="E3179" s="431"/>
      <c r="F3179" s="469"/>
      <c r="G3179" s="470"/>
      <c r="H3179" s="230"/>
    </row>
    <row r="3180" spans="3:8">
      <c r="C3180" s="542" t="s">
        <v>1282</v>
      </c>
      <c r="D3180" s="468" t="s">
        <v>22</v>
      </c>
      <c r="E3180" s="431">
        <v>5</v>
      </c>
      <c r="F3180" s="469">
        <v>12000</v>
      </c>
      <c r="G3180" s="470">
        <f>E3180*F3180</f>
        <v>60000</v>
      </c>
      <c r="H3180" s="230"/>
    </row>
    <row r="3181" spans="3:8">
      <c r="C3181" s="543"/>
      <c r="D3181" s="471"/>
      <c r="E3181" s="431"/>
      <c r="F3181" s="472"/>
      <c r="G3181" s="472"/>
      <c r="H3181" s="230"/>
    </row>
    <row r="3182" spans="3:8">
      <c r="C3182" s="544" t="s">
        <v>1286</v>
      </c>
      <c r="D3182" s="471" t="s">
        <v>22</v>
      </c>
      <c r="E3182" s="431">
        <v>5</v>
      </c>
      <c r="F3182" s="472">
        <v>1581.93</v>
      </c>
      <c r="G3182" s="472">
        <f>E3182*F3182</f>
        <v>7909.6500000000005</v>
      </c>
      <c r="H3182" s="230"/>
    </row>
    <row r="3183" spans="3:8">
      <c r="C3183" s="540"/>
      <c r="D3183" s="297"/>
      <c r="E3183" s="292"/>
      <c r="F3183" s="229"/>
      <c r="G3183" s="229"/>
      <c r="H3183" s="230"/>
    </row>
    <row r="3184" spans="3:8">
      <c r="C3184" s="545" t="s">
        <v>1532</v>
      </c>
      <c r="D3184" s="244" t="s">
        <v>5</v>
      </c>
      <c r="E3184" s="59"/>
      <c r="F3184" s="327"/>
      <c r="G3184" s="327"/>
      <c r="H3184" s="230"/>
    </row>
    <row r="3185" spans="3:8">
      <c r="C3185" s="540"/>
      <c r="D3185" s="297"/>
      <c r="E3185" s="292"/>
      <c r="F3185" s="229"/>
      <c r="G3185" s="229"/>
      <c r="H3185" s="230"/>
    </row>
    <row r="3186" spans="3:8" s="285" customFormat="1">
      <c r="C3186" s="545" t="s">
        <v>1287</v>
      </c>
      <c r="D3186" s="244" t="s">
        <v>11</v>
      </c>
      <c r="E3186" s="59"/>
      <c r="F3186" s="327"/>
      <c r="G3186" s="327"/>
    </row>
    <row r="3187" spans="3:8" s="285" customFormat="1">
      <c r="C3187" s="546" t="s">
        <v>1288</v>
      </c>
      <c r="D3187" s="244"/>
      <c r="E3187" s="59"/>
      <c r="F3187" s="327"/>
      <c r="G3187" s="327"/>
    </row>
    <row r="3188" spans="3:8">
      <c r="C3188" s="540"/>
      <c r="D3188" s="297"/>
      <c r="E3188" s="292"/>
      <c r="F3188" s="229"/>
      <c r="G3188" s="229"/>
      <c r="H3188" s="230"/>
    </row>
    <row r="3189" spans="3:8" ht="46.8">
      <c r="C3189" s="540" t="s">
        <v>1526</v>
      </c>
      <c r="D3189" s="297" t="s">
        <v>32</v>
      </c>
      <c r="E3189" s="292">
        <v>501</v>
      </c>
      <c r="F3189" s="229">
        <v>309.13</v>
      </c>
      <c r="G3189" s="229">
        <f>E3189*F3189</f>
        <v>154874.13</v>
      </c>
      <c r="H3189" s="230"/>
    </row>
    <row r="3190" spans="3:8">
      <c r="C3190" s="540" t="s">
        <v>1527</v>
      </c>
      <c r="D3190" s="297"/>
      <c r="E3190" s="292"/>
      <c r="F3190" s="229"/>
      <c r="G3190" s="229"/>
      <c r="H3190" s="230"/>
    </row>
    <row r="3191" spans="3:8">
      <c r="C3191" s="540"/>
      <c r="D3191" s="297"/>
      <c r="E3191" s="292"/>
      <c r="F3191" s="229"/>
      <c r="G3191" s="229"/>
      <c r="H3191" s="230"/>
    </row>
    <row r="3192" spans="3:8">
      <c r="C3192" s="547" t="s">
        <v>1289</v>
      </c>
      <c r="D3192" s="226" t="s">
        <v>11</v>
      </c>
      <c r="E3192" s="227"/>
      <c r="F3192" s="228"/>
      <c r="G3192" s="229"/>
      <c r="H3192" s="230"/>
    </row>
    <row r="3193" spans="3:8">
      <c r="C3193" s="304"/>
      <c r="D3193" s="231"/>
      <c r="E3193" s="232"/>
      <c r="F3193" s="233"/>
      <c r="G3193" s="229"/>
      <c r="H3193" s="230"/>
    </row>
    <row r="3194" spans="3:8">
      <c r="C3194" s="304" t="s">
        <v>1290</v>
      </c>
      <c r="D3194" s="231" t="s">
        <v>17</v>
      </c>
      <c r="E3194" s="234">
        <v>53</v>
      </c>
      <c r="F3194" s="233">
        <v>498.54</v>
      </c>
      <c r="G3194" s="229">
        <f>E3194*F3194</f>
        <v>26422.620000000003</v>
      </c>
      <c r="H3194" s="230"/>
    </row>
    <row r="3195" spans="3:8">
      <c r="C3195" s="304"/>
      <c r="D3195" s="231"/>
      <c r="E3195" s="234"/>
      <c r="F3195" s="233"/>
      <c r="G3195" s="229"/>
      <c r="H3195" s="230"/>
    </row>
    <row r="3196" spans="3:8">
      <c r="C3196" s="304" t="s">
        <v>1291</v>
      </c>
      <c r="D3196" s="231" t="s">
        <v>17</v>
      </c>
      <c r="E3196" s="234">
        <v>107</v>
      </c>
      <c r="F3196" s="233">
        <v>367.13</v>
      </c>
      <c r="G3196" s="229">
        <f>E3196*F3196</f>
        <v>39282.909999999996</v>
      </c>
      <c r="H3196" s="230"/>
    </row>
    <row r="3197" spans="3:8">
      <c r="C3197" s="304"/>
      <c r="D3197" s="231"/>
      <c r="E3197" s="234"/>
      <c r="F3197" s="233"/>
      <c r="G3197" s="229"/>
      <c r="H3197" s="230"/>
    </row>
    <row r="3198" spans="3:8">
      <c r="C3198" s="304" t="s">
        <v>1292</v>
      </c>
      <c r="D3198" s="231" t="s">
        <v>17</v>
      </c>
      <c r="E3198" s="234">
        <v>53</v>
      </c>
      <c r="F3198" s="233">
        <v>535.85</v>
      </c>
      <c r="G3198" s="229">
        <f>E3198*F3198</f>
        <v>28400.050000000003</v>
      </c>
      <c r="H3198" s="230"/>
    </row>
    <row r="3199" spans="3:8">
      <c r="C3199" s="540"/>
      <c r="D3199" s="297"/>
      <c r="E3199" s="292"/>
      <c r="F3199" s="229"/>
      <c r="G3199" s="229"/>
      <c r="H3199" s="230"/>
    </row>
    <row r="3200" spans="3:8" s="285" customFormat="1">
      <c r="C3200" s="546" t="s">
        <v>1537</v>
      </c>
      <c r="D3200" s="244" t="s">
        <v>11</v>
      </c>
      <c r="E3200" s="59"/>
      <c r="F3200" s="327"/>
      <c r="G3200" s="327"/>
    </row>
    <row r="3201" spans="3:8">
      <c r="C3201" s="540"/>
      <c r="D3201" s="297"/>
      <c r="E3201" s="292"/>
      <c r="F3201" s="229"/>
      <c r="G3201" s="229"/>
      <c r="H3201" s="230"/>
    </row>
    <row r="3202" spans="3:8">
      <c r="C3202" s="540" t="s">
        <v>1311</v>
      </c>
      <c r="D3202" s="297" t="s">
        <v>22</v>
      </c>
      <c r="E3202" s="292">
        <v>2</v>
      </c>
      <c r="F3202" s="229">
        <v>371.93</v>
      </c>
      <c r="G3202" s="229">
        <f>E3202*F3202</f>
        <v>743.86</v>
      </c>
      <c r="H3202" s="230"/>
    </row>
    <row r="3203" spans="3:8">
      <c r="C3203" s="540"/>
      <c r="D3203" s="297"/>
      <c r="E3203" s="292"/>
      <c r="F3203" s="229"/>
      <c r="G3203" s="229"/>
      <c r="H3203" s="230"/>
    </row>
    <row r="3204" spans="3:8">
      <c r="C3204" s="540" t="s">
        <v>1312</v>
      </c>
      <c r="D3204" s="297" t="s">
        <v>22</v>
      </c>
      <c r="E3204" s="292">
        <v>120</v>
      </c>
      <c r="F3204" s="229">
        <v>173.43</v>
      </c>
      <c r="G3204" s="229">
        <f>E3204*F3204</f>
        <v>20811.600000000002</v>
      </c>
      <c r="H3204" s="230"/>
    </row>
    <row r="3205" spans="3:8">
      <c r="C3205" s="540"/>
      <c r="D3205" s="297"/>
      <c r="E3205" s="292"/>
      <c r="F3205" s="229"/>
      <c r="G3205" s="229"/>
      <c r="H3205" s="230"/>
    </row>
    <row r="3206" spans="3:8">
      <c r="C3206" s="540" t="s">
        <v>1313</v>
      </c>
      <c r="D3206" s="297" t="s">
        <v>22</v>
      </c>
      <c r="E3206" s="292">
        <v>5</v>
      </c>
      <c r="F3206" s="229">
        <v>638.24</v>
      </c>
      <c r="G3206" s="229">
        <f>E3206*F3206</f>
        <v>3191.2</v>
      </c>
      <c r="H3206" s="230"/>
    </row>
    <row r="3207" spans="3:8">
      <c r="C3207" s="540"/>
      <c r="D3207" s="297"/>
      <c r="E3207" s="292"/>
      <c r="F3207" s="229"/>
      <c r="G3207" s="229"/>
      <c r="H3207" s="230"/>
    </row>
    <row r="3208" spans="3:8">
      <c r="C3208" s="540" t="s">
        <v>1314</v>
      </c>
      <c r="D3208" s="297" t="s">
        <v>22</v>
      </c>
      <c r="E3208" s="292">
        <v>4</v>
      </c>
      <c r="F3208" s="229">
        <v>536.74</v>
      </c>
      <c r="G3208" s="229">
        <f>E3208*F3208</f>
        <v>2146.96</v>
      </c>
      <c r="H3208" s="230"/>
    </row>
    <row r="3209" spans="3:8">
      <c r="C3209" s="540"/>
      <c r="D3209" s="297"/>
      <c r="E3209" s="292"/>
      <c r="F3209" s="229"/>
      <c r="G3209" s="229"/>
      <c r="H3209" s="230"/>
    </row>
    <row r="3210" spans="3:8">
      <c r="C3210" s="548" t="s">
        <v>1293</v>
      </c>
      <c r="D3210" s="297" t="s">
        <v>22</v>
      </c>
      <c r="E3210" s="292">
        <v>46</v>
      </c>
      <c r="F3210" s="229">
        <v>400</v>
      </c>
      <c r="G3210" s="229">
        <f>E3210*F3210</f>
        <v>18400</v>
      </c>
      <c r="H3210" s="230"/>
    </row>
    <row r="3211" spans="3:8">
      <c r="C3211" s="540"/>
      <c r="D3211" s="297"/>
      <c r="E3211" s="292"/>
      <c r="F3211" s="229"/>
      <c r="G3211" s="229"/>
      <c r="H3211" s="230"/>
    </row>
    <row r="3212" spans="3:8">
      <c r="C3212" s="546" t="s">
        <v>1294</v>
      </c>
      <c r="D3212" s="244" t="s">
        <v>5</v>
      </c>
      <c r="E3212" s="59"/>
      <c r="F3212" s="327"/>
      <c r="G3212" s="327"/>
      <c r="H3212" s="230"/>
    </row>
    <row r="3213" spans="3:8">
      <c r="C3213" s="540"/>
      <c r="D3213" s="297"/>
      <c r="E3213" s="292"/>
      <c r="F3213" s="229"/>
      <c r="G3213" s="229"/>
      <c r="H3213" s="230"/>
    </row>
    <row r="3214" spans="3:8" s="285" customFormat="1" ht="46.8">
      <c r="C3214" s="546" t="s">
        <v>1533</v>
      </c>
      <c r="D3214" s="244" t="s">
        <v>11</v>
      </c>
      <c r="E3214" s="59"/>
      <c r="F3214" s="327"/>
      <c r="G3214" s="327"/>
    </row>
    <row r="3215" spans="3:8" s="285" customFormat="1" ht="46.8">
      <c r="C3215" s="546" t="s">
        <v>1534</v>
      </c>
      <c r="D3215" s="244"/>
      <c r="E3215" s="59"/>
      <c r="F3215" s="327"/>
      <c r="G3215" s="327"/>
    </row>
    <row r="3216" spans="3:8" s="285" customFormat="1" ht="22.5" customHeight="1">
      <c r="C3216" s="546" t="s">
        <v>1535</v>
      </c>
      <c r="D3216" s="244"/>
      <c r="E3216" s="59"/>
      <c r="F3216" s="327"/>
      <c r="G3216" s="327"/>
    </row>
    <row r="3217" spans="2:8">
      <c r="C3217" s="540"/>
      <c r="D3217" s="297"/>
      <c r="E3217" s="292"/>
      <c r="F3217" s="229"/>
      <c r="G3217" s="229"/>
      <c r="H3217" s="230"/>
    </row>
    <row r="3218" spans="2:8">
      <c r="C3218" s="540" t="s">
        <v>1310</v>
      </c>
      <c r="D3218" s="297" t="s">
        <v>22</v>
      </c>
      <c r="E3218" s="292">
        <v>2</v>
      </c>
      <c r="F3218" s="229">
        <v>2992.48</v>
      </c>
      <c r="G3218" s="229">
        <f>E3218*F3218</f>
        <v>5984.96</v>
      </c>
      <c r="H3218" s="230"/>
    </row>
    <row r="3219" spans="2:8">
      <c r="C3219" s="540"/>
      <c r="D3219" s="297"/>
      <c r="E3219" s="292"/>
      <c r="F3219" s="229"/>
      <c r="G3219" s="229"/>
      <c r="H3219" s="230"/>
    </row>
    <row r="3220" spans="2:8" s="285" customFormat="1">
      <c r="C3220" s="462" t="s">
        <v>1295</v>
      </c>
      <c r="D3220" s="319" t="s">
        <v>11</v>
      </c>
      <c r="E3220" s="59"/>
      <c r="F3220" s="325"/>
      <c r="G3220" s="326"/>
    </row>
    <row r="3221" spans="2:8">
      <c r="C3221" s="461"/>
      <c r="D3221" s="321"/>
      <c r="E3221" s="292"/>
      <c r="F3221" s="320"/>
      <c r="G3221" s="299"/>
      <c r="H3221" s="230"/>
    </row>
    <row r="3222" spans="2:8" ht="70.2">
      <c r="C3222" s="461" t="s">
        <v>1536</v>
      </c>
      <c r="D3222" s="321" t="s">
        <v>9</v>
      </c>
      <c r="E3222" s="292">
        <v>1</v>
      </c>
      <c r="F3222" s="320">
        <v>20000</v>
      </c>
      <c r="G3222" s="299">
        <f>F3222*E3222</f>
        <v>20000</v>
      </c>
      <c r="H3222" s="230"/>
    </row>
    <row r="3223" spans="2:8">
      <c r="C3223" s="461"/>
      <c r="D3223" s="321"/>
      <c r="E3223" s="292"/>
      <c r="F3223" s="320"/>
      <c r="G3223" s="299"/>
      <c r="H3223" s="230"/>
    </row>
    <row r="3224" spans="2:8">
      <c r="C3224" s="461"/>
      <c r="D3224" s="321"/>
      <c r="E3224" s="292"/>
      <c r="F3224" s="320"/>
      <c r="G3224" s="537"/>
      <c r="H3224" s="230"/>
    </row>
    <row r="3225" spans="2:8">
      <c r="C3225" s="278" t="s">
        <v>1443</v>
      </c>
      <c r="D3225" s="321"/>
      <c r="E3225" s="292"/>
      <c r="F3225" s="320"/>
      <c r="G3225" s="537"/>
      <c r="H3225" s="230"/>
    </row>
    <row r="3226" spans="2:8">
      <c r="C3226" s="538" t="s">
        <v>1528</v>
      </c>
      <c r="D3226" s="321"/>
      <c r="E3226" s="292"/>
      <c r="F3226" s="320"/>
      <c r="G3226" s="230"/>
      <c r="H3226" s="230"/>
    </row>
    <row r="3227" spans="2:8">
      <c r="C3227" s="278" t="s">
        <v>1568</v>
      </c>
      <c r="D3227" s="321"/>
      <c r="E3227" s="292"/>
      <c r="F3227" s="320"/>
      <c r="G3227" s="539">
        <f>SUM(G3053:G3225)</f>
        <v>1178216.2000000002</v>
      </c>
      <c r="H3227" s="230"/>
    </row>
    <row r="3228" spans="2:8">
      <c r="C3228" s="461"/>
      <c r="D3228" s="321"/>
      <c r="E3228" s="292"/>
      <c r="F3228" s="320"/>
      <c r="G3228" s="537"/>
      <c r="H3228" s="230"/>
    </row>
    <row r="3229" spans="2:8">
      <c r="B3229" s="277"/>
      <c r="C3229" s="288"/>
      <c r="D3229" s="289"/>
      <c r="E3229" s="289"/>
      <c r="F3229" s="290"/>
      <c r="G3229" s="291"/>
      <c r="H3229" s="230"/>
    </row>
    <row r="3230" spans="2:8">
      <c r="C3230" s="103"/>
      <c r="D3230" s="91"/>
      <c r="E3230" s="292"/>
      <c r="F3230" s="314"/>
      <c r="G3230" s="315"/>
      <c r="H3230" s="230"/>
    </row>
    <row r="3231" spans="2:8">
      <c r="C3231" s="243" t="s">
        <v>1538</v>
      </c>
      <c r="D3231" s="91"/>
      <c r="E3231" s="292"/>
      <c r="F3231" s="314"/>
      <c r="G3231" s="315"/>
      <c r="H3231" s="230"/>
    </row>
    <row r="3232" spans="2:8">
      <c r="C3232" s="103"/>
      <c r="D3232" s="91"/>
      <c r="E3232" s="292"/>
      <c r="F3232" s="314"/>
      <c r="G3232" s="315"/>
      <c r="H3232" s="230"/>
    </row>
    <row r="3233" spans="2:12">
      <c r="C3233" s="243" t="s">
        <v>1580</v>
      </c>
      <c r="D3233" s="91"/>
      <c r="E3233" s="292"/>
      <c r="F3233" s="314"/>
      <c r="G3233" s="315"/>
      <c r="H3233" s="230"/>
    </row>
    <row r="3234" spans="2:12">
      <c r="C3234" s="521"/>
      <c r="D3234" s="91"/>
      <c r="E3234" s="292"/>
      <c r="F3234" s="314"/>
      <c r="G3234" s="315"/>
      <c r="H3234" s="230"/>
    </row>
    <row r="3235" spans="2:12">
      <c r="C3235" s="243" t="s">
        <v>1296</v>
      </c>
      <c r="D3235" s="91"/>
      <c r="E3235" s="292"/>
      <c r="F3235" s="314"/>
      <c r="G3235" s="315"/>
      <c r="H3235" s="230"/>
    </row>
    <row r="3236" spans="2:12">
      <c r="C3236" s="103"/>
      <c r="D3236" s="91"/>
      <c r="E3236" s="292"/>
      <c r="F3236" s="314"/>
      <c r="G3236" s="315"/>
      <c r="H3236" s="230"/>
    </row>
    <row r="3237" spans="2:12">
      <c r="C3237" s="57" t="s">
        <v>814</v>
      </c>
      <c r="D3237" s="58" t="s">
        <v>5</v>
      </c>
      <c r="E3237" s="292"/>
      <c r="F3237" s="328"/>
      <c r="G3237" s="329"/>
      <c r="H3237" s="230"/>
    </row>
    <row r="3238" spans="2:12">
      <c r="C3238" s="103"/>
      <c r="D3238" s="91"/>
      <c r="E3238" s="292"/>
      <c r="F3238" s="328"/>
      <c r="G3238" s="329"/>
      <c r="H3238" s="230"/>
    </row>
    <row r="3239" spans="2:12">
      <c r="B3239" s="230">
        <v>1</v>
      </c>
      <c r="C3239" s="103" t="s">
        <v>1539</v>
      </c>
      <c r="D3239" s="91" t="s">
        <v>15</v>
      </c>
      <c r="E3239" s="292">
        <v>4580</v>
      </c>
      <c r="F3239" s="328">
        <v>15</v>
      </c>
      <c r="G3239" s="329">
        <f>E3239*F3239</f>
        <v>68700</v>
      </c>
      <c r="H3239" s="230"/>
    </row>
    <row r="3240" spans="2:12">
      <c r="C3240" s="103" t="s">
        <v>1540</v>
      </c>
      <c r="D3240" s="91"/>
      <c r="E3240" s="292"/>
      <c r="F3240" s="328"/>
      <c r="G3240" s="329"/>
      <c r="H3240" s="230"/>
    </row>
    <row r="3241" spans="2:12">
      <c r="C3241" s="103"/>
      <c r="D3241" s="91"/>
      <c r="E3241" s="292"/>
      <c r="F3241" s="328"/>
      <c r="G3241" s="329"/>
      <c r="H3241" s="230"/>
    </row>
    <row r="3242" spans="2:12">
      <c r="C3242" s="57" t="s">
        <v>815</v>
      </c>
      <c r="D3242" s="58" t="s">
        <v>8</v>
      </c>
      <c r="E3242" s="292"/>
      <c r="F3242" s="328"/>
      <c r="G3242" s="329"/>
      <c r="H3242" s="230"/>
    </row>
    <row r="3243" spans="2:12">
      <c r="C3243" s="103"/>
      <c r="D3243" s="91"/>
      <c r="E3243" s="292"/>
      <c r="F3243" s="328"/>
      <c r="G3243" s="329"/>
      <c r="H3243" s="230"/>
    </row>
    <row r="3244" spans="2:12">
      <c r="C3244" s="57" t="s">
        <v>816</v>
      </c>
      <c r="D3244" s="58" t="s">
        <v>11</v>
      </c>
      <c r="E3244" s="292"/>
      <c r="F3244" s="328"/>
      <c r="G3244" s="329"/>
      <c r="H3244" s="230"/>
    </row>
    <row r="3245" spans="2:12">
      <c r="C3245" s="103"/>
      <c r="D3245" s="507">
        <f>E3246/E3239</f>
        <v>1.0917030567685591</v>
      </c>
      <c r="E3245" s="292"/>
      <c r="F3245" s="328"/>
      <c r="G3245" s="329"/>
      <c r="H3245" s="230"/>
      <c r="L3245" s="292"/>
    </row>
    <row r="3246" spans="2:12">
      <c r="B3246" s="230">
        <f>B3239+1</f>
        <v>2</v>
      </c>
      <c r="C3246" s="103" t="s">
        <v>817</v>
      </c>
      <c r="D3246" s="91" t="s">
        <v>17</v>
      </c>
      <c r="E3246" s="401">
        <v>5000</v>
      </c>
      <c r="F3246" s="328">
        <v>175</v>
      </c>
      <c r="G3246" s="329">
        <f>E3246*F3246</f>
        <v>875000</v>
      </c>
      <c r="H3246" s="230"/>
    </row>
    <row r="3247" spans="2:12">
      <c r="C3247" s="103"/>
      <c r="D3247" s="91"/>
      <c r="E3247" s="292"/>
      <c r="F3247" s="328"/>
      <c r="G3247" s="329"/>
      <c r="H3247" s="230"/>
    </row>
    <row r="3248" spans="2:12">
      <c r="C3248" s="57" t="s">
        <v>818</v>
      </c>
      <c r="D3248" s="58" t="s">
        <v>11</v>
      </c>
      <c r="E3248" s="292"/>
      <c r="F3248" s="328"/>
      <c r="G3248" s="329"/>
      <c r="H3248" s="230"/>
    </row>
    <row r="3249" spans="2:8">
      <c r="C3249" s="103"/>
      <c r="D3249" s="91"/>
      <c r="E3249" s="292"/>
      <c r="F3249" s="328"/>
      <c r="G3249" s="329"/>
      <c r="H3249" s="230"/>
    </row>
    <row r="3250" spans="2:8">
      <c r="B3250" s="230">
        <f>B3246+1</f>
        <v>3</v>
      </c>
      <c r="C3250" s="103" t="s">
        <v>819</v>
      </c>
      <c r="D3250" s="91" t="s">
        <v>17</v>
      </c>
      <c r="E3250" s="292">
        <f>E3246*10%</f>
        <v>500</v>
      </c>
      <c r="F3250" s="328">
        <v>235</v>
      </c>
      <c r="G3250" s="329">
        <f>E3250*F3250</f>
        <v>117500</v>
      </c>
      <c r="H3250" s="230"/>
    </row>
    <row r="3251" spans="2:8">
      <c r="C3251" s="103"/>
      <c r="D3251" s="91"/>
      <c r="E3251" s="292"/>
      <c r="F3251" s="328"/>
      <c r="G3251" s="329"/>
      <c r="H3251" s="230"/>
    </row>
    <row r="3252" spans="2:8">
      <c r="B3252" s="230">
        <f>B3250+1</f>
        <v>4</v>
      </c>
      <c r="C3252" s="103" t="s">
        <v>820</v>
      </c>
      <c r="D3252" s="91" t="s">
        <v>17</v>
      </c>
      <c r="E3252" s="292">
        <f>E3250/2</f>
        <v>250</v>
      </c>
      <c r="F3252" s="328">
        <v>550</v>
      </c>
      <c r="G3252" s="329">
        <f>E3252*F3252</f>
        <v>137500</v>
      </c>
      <c r="H3252" s="230"/>
    </row>
    <row r="3253" spans="2:8">
      <c r="C3253" s="103"/>
      <c r="D3253" s="91"/>
      <c r="E3253" s="292"/>
      <c r="F3253" s="328"/>
      <c r="G3253" s="329"/>
      <c r="H3253" s="230"/>
    </row>
    <row r="3254" spans="2:8">
      <c r="C3254" s="57" t="s">
        <v>143</v>
      </c>
      <c r="D3254" s="58" t="s">
        <v>11</v>
      </c>
      <c r="E3254" s="292"/>
      <c r="F3254" s="328"/>
      <c r="G3254" s="329"/>
      <c r="H3254" s="230"/>
    </row>
    <row r="3255" spans="2:8">
      <c r="C3255" s="103"/>
      <c r="D3255" s="91"/>
      <c r="E3255" s="292"/>
      <c r="F3255" s="328"/>
      <c r="G3255" s="329"/>
      <c r="H3255" s="230"/>
    </row>
    <row r="3256" spans="2:8">
      <c r="B3256" s="230">
        <f>B3252+1</f>
        <v>5</v>
      </c>
      <c r="C3256" s="103" t="s">
        <v>1551</v>
      </c>
      <c r="D3256" s="91" t="s">
        <v>17</v>
      </c>
      <c r="E3256" s="460">
        <f>SUM(E3245:E3253)</f>
        <v>5750</v>
      </c>
      <c r="F3256" s="328">
        <v>130</v>
      </c>
      <c r="G3256" s="329">
        <f>E3256*F3256</f>
        <v>747500</v>
      </c>
      <c r="H3256" s="230"/>
    </row>
    <row r="3257" spans="2:8">
      <c r="C3257" s="103" t="s">
        <v>1552</v>
      </c>
      <c r="D3257" s="91"/>
      <c r="E3257" s="292"/>
      <c r="F3257" s="328"/>
      <c r="G3257" s="329"/>
      <c r="H3257" s="230"/>
    </row>
    <row r="3258" spans="2:8">
      <c r="C3258" s="103"/>
      <c r="D3258" s="91"/>
      <c r="E3258" s="292"/>
      <c r="F3258" s="328"/>
      <c r="G3258" s="329"/>
      <c r="H3258" s="230"/>
    </row>
    <row r="3259" spans="2:8">
      <c r="C3259" s="57" t="s">
        <v>145</v>
      </c>
      <c r="D3259" s="58" t="s">
        <v>11</v>
      </c>
      <c r="E3259" s="292"/>
      <c r="F3259" s="328"/>
      <c r="G3259" s="329"/>
      <c r="H3259" s="230"/>
    </row>
    <row r="3260" spans="2:8">
      <c r="C3260" s="103"/>
      <c r="D3260" s="91"/>
      <c r="E3260" s="292"/>
      <c r="F3260" s="328"/>
      <c r="G3260" s="329"/>
      <c r="H3260" s="230"/>
    </row>
    <row r="3261" spans="2:8">
      <c r="B3261" s="230">
        <f>B3256+1</f>
        <v>6</v>
      </c>
      <c r="C3261" s="330" t="s">
        <v>1541</v>
      </c>
      <c r="D3261" s="91" t="s">
        <v>9</v>
      </c>
      <c r="E3261" s="292">
        <v>1.1000000000000001</v>
      </c>
      <c r="F3261" s="328">
        <v>10000</v>
      </c>
      <c r="G3261" s="329">
        <f>E3261*F3261</f>
        <v>11000</v>
      </c>
      <c r="H3261" s="230"/>
    </row>
    <row r="3262" spans="2:8">
      <c r="C3262" s="103"/>
      <c r="D3262" s="91"/>
      <c r="E3262" s="292"/>
      <c r="F3262" s="328"/>
      <c r="G3262" s="329"/>
      <c r="H3262" s="230"/>
    </row>
    <row r="3263" spans="2:8">
      <c r="C3263" s="57" t="s">
        <v>821</v>
      </c>
      <c r="D3263" s="58" t="s">
        <v>11</v>
      </c>
      <c r="E3263" s="292"/>
      <c r="F3263" s="328"/>
      <c r="G3263" s="329"/>
      <c r="H3263" s="230"/>
    </row>
    <row r="3264" spans="2:8">
      <c r="C3264" s="57"/>
      <c r="D3264" s="58"/>
      <c r="E3264" s="292"/>
      <c r="F3264" s="328"/>
      <c r="G3264" s="329"/>
      <c r="H3264" s="230"/>
    </row>
    <row r="3265" spans="2:8" ht="70.2">
      <c r="B3265" s="230">
        <f>B3261+1</f>
        <v>7</v>
      </c>
      <c r="C3265" s="474" t="s">
        <v>1542</v>
      </c>
      <c r="D3265" s="297" t="s">
        <v>15</v>
      </c>
      <c r="E3265" s="460">
        <v>27480</v>
      </c>
      <c r="F3265" s="475">
        <v>25</v>
      </c>
      <c r="G3265" s="476">
        <f>E3265*F3265</f>
        <v>687000</v>
      </c>
      <c r="H3265" s="230"/>
    </row>
    <row r="3266" spans="2:8">
      <c r="C3266" s="330"/>
      <c r="D3266" s="91"/>
      <c r="E3266" s="292"/>
      <c r="F3266" s="328"/>
      <c r="G3266" s="329"/>
      <c r="H3266" s="230"/>
    </row>
    <row r="3267" spans="2:8">
      <c r="C3267" s="57" t="s">
        <v>1045</v>
      </c>
      <c r="D3267" s="58" t="s">
        <v>11</v>
      </c>
      <c r="E3267" s="292"/>
      <c r="F3267" s="328"/>
      <c r="G3267" s="329"/>
      <c r="H3267" s="230"/>
    </row>
    <row r="3268" spans="2:8">
      <c r="C3268" s="103"/>
      <c r="D3268" s="91"/>
      <c r="E3268" s="292"/>
      <c r="F3268" s="328"/>
      <c r="G3268" s="329"/>
      <c r="H3268" s="230"/>
    </row>
    <row r="3269" spans="2:8">
      <c r="B3269" s="230">
        <f>B3265+1</f>
        <v>8</v>
      </c>
      <c r="C3269" s="103" t="s">
        <v>835</v>
      </c>
      <c r="D3269" s="91" t="s">
        <v>15</v>
      </c>
      <c r="E3269" s="292">
        <v>4580</v>
      </c>
      <c r="F3269" s="328">
        <v>12</v>
      </c>
      <c r="G3269" s="329">
        <f>E3269*F3269</f>
        <v>54960</v>
      </c>
      <c r="H3269" s="230"/>
    </row>
    <row r="3270" spans="2:8">
      <c r="C3270" s="330"/>
      <c r="D3270" s="91"/>
      <c r="E3270" s="292"/>
      <c r="F3270" s="328"/>
      <c r="G3270" s="329"/>
      <c r="H3270" s="230"/>
    </row>
    <row r="3271" spans="2:8">
      <c r="C3271" s="57" t="s">
        <v>822</v>
      </c>
      <c r="D3271" s="58" t="s">
        <v>8</v>
      </c>
      <c r="E3271" s="292"/>
      <c r="F3271" s="328"/>
      <c r="G3271" s="329"/>
      <c r="H3271" s="230"/>
    </row>
    <row r="3272" spans="2:8">
      <c r="C3272" s="103"/>
      <c r="D3272" s="91"/>
      <c r="E3272" s="292"/>
      <c r="F3272" s="328"/>
      <c r="G3272" s="329"/>
      <c r="H3272" s="230"/>
    </row>
    <row r="3273" spans="2:8" ht="53.4" customHeight="1">
      <c r="C3273" s="331" t="s">
        <v>823</v>
      </c>
      <c r="D3273" s="91"/>
      <c r="E3273" s="292"/>
      <c r="F3273" s="328"/>
      <c r="G3273" s="329"/>
      <c r="H3273" s="230"/>
    </row>
    <row r="3274" spans="2:8">
      <c r="C3274" s="103"/>
      <c r="D3274" s="91"/>
      <c r="E3274" s="292"/>
      <c r="F3274" s="328"/>
      <c r="G3274" s="329"/>
      <c r="H3274" s="230"/>
    </row>
    <row r="3275" spans="2:8" ht="93.6">
      <c r="B3275" s="230">
        <f>B3269+1</f>
        <v>9</v>
      </c>
      <c r="C3275" s="330" t="s">
        <v>824</v>
      </c>
      <c r="D3275" s="297" t="s">
        <v>15</v>
      </c>
      <c r="E3275" s="292">
        <v>4580</v>
      </c>
      <c r="F3275" s="328">
        <v>35</v>
      </c>
      <c r="G3275" s="329">
        <f>F3275*E3275</f>
        <v>160300</v>
      </c>
      <c r="H3275" s="230"/>
    </row>
    <row r="3276" spans="2:8">
      <c r="C3276" s="103"/>
      <c r="D3276" s="91"/>
      <c r="E3276" s="292"/>
      <c r="F3276" s="328"/>
      <c r="G3276" s="329"/>
      <c r="H3276" s="230"/>
    </row>
    <row r="3277" spans="2:8">
      <c r="C3277" s="243" t="s">
        <v>825</v>
      </c>
      <c r="D3277" s="91"/>
      <c r="E3277" s="292"/>
      <c r="F3277" s="328"/>
      <c r="G3277" s="329"/>
      <c r="H3277" s="230"/>
    </row>
    <row r="3278" spans="2:8">
      <c r="C3278" s="103"/>
      <c r="D3278" s="91"/>
      <c r="E3278" s="292"/>
      <c r="F3278" s="328"/>
      <c r="G3278" s="329"/>
      <c r="H3278" s="230"/>
    </row>
    <row r="3279" spans="2:8">
      <c r="B3279" s="230">
        <f>B3275+1</f>
        <v>10</v>
      </c>
      <c r="C3279" s="103" t="s">
        <v>826</v>
      </c>
      <c r="D3279" s="91" t="s">
        <v>17</v>
      </c>
      <c r="E3279" s="292">
        <v>61.600000000000009</v>
      </c>
      <c r="F3279" s="328">
        <v>250</v>
      </c>
      <c r="G3279" s="329">
        <f>F3279*E3279</f>
        <v>15400.000000000002</v>
      </c>
      <c r="H3279" s="230"/>
    </row>
    <row r="3280" spans="2:8">
      <c r="C3280" s="103"/>
      <c r="D3280" s="91"/>
      <c r="E3280" s="292"/>
      <c r="F3280" s="328"/>
      <c r="G3280" s="329"/>
      <c r="H3280" s="230"/>
    </row>
    <row r="3281" spans="2:8">
      <c r="B3281" s="230">
        <f>B3279+1</f>
        <v>11</v>
      </c>
      <c r="C3281" s="103" t="s">
        <v>1307</v>
      </c>
      <c r="D3281" s="91" t="s">
        <v>17</v>
      </c>
      <c r="E3281" s="292">
        <v>970</v>
      </c>
      <c r="F3281" s="328">
        <v>428</v>
      </c>
      <c r="G3281" s="329">
        <f>F3281*E3281</f>
        <v>415160</v>
      </c>
      <c r="H3281" s="230"/>
    </row>
    <row r="3282" spans="2:8">
      <c r="C3282" s="103"/>
      <c r="D3282" s="91"/>
      <c r="E3282" s="292"/>
      <c r="F3282" s="328"/>
      <c r="G3282" s="329"/>
      <c r="H3282" s="230"/>
    </row>
    <row r="3283" spans="2:8">
      <c r="B3283" s="230">
        <f>B3281+1</f>
        <v>12</v>
      </c>
      <c r="C3283" s="103" t="s">
        <v>827</v>
      </c>
      <c r="D3283" s="91" t="s">
        <v>17</v>
      </c>
      <c r="E3283" s="292">
        <v>4122</v>
      </c>
      <c r="F3283" s="328">
        <v>428</v>
      </c>
      <c r="G3283" s="329">
        <f>F3283*E3283</f>
        <v>1764216</v>
      </c>
      <c r="H3283" s="230"/>
    </row>
    <row r="3284" spans="2:8">
      <c r="C3284" s="103"/>
      <c r="D3284" s="91"/>
      <c r="E3284" s="292"/>
      <c r="F3284" s="328"/>
      <c r="G3284" s="329"/>
      <c r="H3284" s="230"/>
    </row>
    <row r="3285" spans="2:8">
      <c r="B3285" s="230">
        <f>B3283+1</f>
        <v>13</v>
      </c>
      <c r="C3285" s="103" t="s">
        <v>1297</v>
      </c>
      <c r="D3285" s="91" t="s">
        <v>17</v>
      </c>
      <c r="E3285" s="292">
        <v>2061</v>
      </c>
      <c r="F3285" s="328">
        <v>335</v>
      </c>
      <c r="G3285" s="329">
        <f>F3285*E3285</f>
        <v>690435</v>
      </c>
      <c r="H3285" s="230"/>
    </row>
    <row r="3286" spans="2:8">
      <c r="C3286" s="103"/>
      <c r="D3286" s="91"/>
      <c r="E3286" s="292"/>
      <c r="F3286" s="328"/>
      <c r="G3286" s="329"/>
      <c r="H3286" s="230"/>
    </row>
    <row r="3287" spans="2:8">
      <c r="B3287" s="230">
        <f>B3285+1</f>
        <v>14</v>
      </c>
      <c r="C3287" s="103" t="s">
        <v>828</v>
      </c>
      <c r="D3287" s="91" t="s">
        <v>17</v>
      </c>
      <c r="E3287" s="292">
        <v>687</v>
      </c>
      <c r="F3287" s="328">
        <v>650</v>
      </c>
      <c r="G3287" s="329">
        <f>E3287*F3287</f>
        <v>446550</v>
      </c>
      <c r="H3287" s="230"/>
    </row>
    <row r="3288" spans="2:8">
      <c r="C3288" s="103"/>
      <c r="D3288" s="91"/>
      <c r="E3288" s="292"/>
      <c r="F3288" s="328"/>
      <c r="G3288" s="329"/>
      <c r="H3288" s="230"/>
    </row>
    <row r="3289" spans="2:8">
      <c r="C3289" s="103"/>
      <c r="D3289" s="91"/>
      <c r="E3289" s="292"/>
      <c r="F3289" s="328"/>
      <c r="G3289" s="329"/>
      <c r="H3289" s="230"/>
    </row>
    <row r="3290" spans="2:8">
      <c r="C3290" s="440" t="s">
        <v>33</v>
      </c>
      <c r="D3290" s="91"/>
      <c r="E3290" s="292"/>
      <c r="F3290" s="328"/>
      <c r="G3290" s="329"/>
      <c r="H3290" s="230"/>
    </row>
    <row r="3291" spans="2:8">
      <c r="C3291" s="103"/>
      <c r="D3291" s="91"/>
      <c r="E3291" s="292"/>
      <c r="F3291" s="328"/>
      <c r="G3291" s="329"/>
      <c r="H3291" s="230"/>
    </row>
    <row r="3292" spans="2:8">
      <c r="C3292" s="57" t="s">
        <v>829</v>
      </c>
      <c r="D3292" s="58" t="s">
        <v>8</v>
      </c>
      <c r="E3292" s="292"/>
      <c r="F3292" s="328"/>
      <c r="G3292" s="329"/>
      <c r="H3292" s="230"/>
    </row>
    <row r="3293" spans="2:8">
      <c r="C3293" s="103"/>
      <c r="D3293" s="91"/>
      <c r="E3293" s="292"/>
      <c r="F3293" s="328"/>
      <c r="G3293" s="329"/>
      <c r="H3293" s="230"/>
    </row>
    <row r="3294" spans="2:8" ht="46.8">
      <c r="C3294" s="332" t="s">
        <v>830</v>
      </c>
      <c r="D3294" s="91"/>
      <c r="E3294" s="292"/>
      <c r="F3294" s="328"/>
      <c r="G3294" s="329"/>
      <c r="H3294" s="230"/>
    </row>
    <row r="3295" spans="2:8">
      <c r="C3295" s="103"/>
      <c r="D3295" s="91"/>
      <c r="E3295" s="292"/>
      <c r="F3295" s="328"/>
      <c r="G3295" s="329"/>
      <c r="H3295" s="230"/>
    </row>
    <row r="3296" spans="2:8" ht="46.8">
      <c r="B3296" s="230">
        <f>B3287+1</f>
        <v>15</v>
      </c>
      <c r="C3296" s="95" t="s">
        <v>845</v>
      </c>
      <c r="D3296" s="91" t="s">
        <v>32</v>
      </c>
      <c r="E3296" s="292">
        <v>540</v>
      </c>
      <c r="F3296" s="328">
        <v>450</v>
      </c>
      <c r="G3296" s="329">
        <f>F3296*E3296</f>
        <v>243000</v>
      </c>
      <c r="H3296" s="230"/>
    </row>
    <row r="3297" spans="2:8">
      <c r="C3297" s="95"/>
      <c r="D3297" s="91"/>
      <c r="E3297" s="292"/>
      <c r="F3297" s="328"/>
      <c r="G3297" s="329"/>
      <c r="H3297" s="230"/>
    </row>
    <row r="3298" spans="2:8" ht="46.8">
      <c r="B3298" s="230">
        <f>B3296+1</f>
        <v>16</v>
      </c>
      <c r="C3298" s="95" t="s">
        <v>846</v>
      </c>
      <c r="D3298" s="91" t="s">
        <v>32</v>
      </c>
      <c r="E3298" s="292">
        <v>410</v>
      </c>
      <c r="F3298" s="328">
        <v>525</v>
      </c>
      <c r="G3298" s="329">
        <f>F3298*E3298</f>
        <v>215250</v>
      </c>
      <c r="H3298" s="230"/>
    </row>
    <row r="3299" spans="2:8">
      <c r="C3299" s="95"/>
      <c r="D3299" s="91"/>
      <c r="E3299" s="292"/>
      <c r="F3299" s="328"/>
      <c r="G3299" s="329"/>
      <c r="H3299" s="230"/>
    </row>
    <row r="3300" spans="2:8">
      <c r="C3300" s="98" t="s">
        <v>1546</v>
      </c>
      <c r="D3300" s="477"/>
      <c r="E3300" s="292"/>
      <c r="F3300" s="328"/>
      <c r="G3300" s="329"/>
      <c r="H3300" s="230"/>
    </row>
    <row r="3301" spans="2:8">
      <c r="C3301" s="95"/>
      <c r="D3301" s="477"/>
      <c r="E3301" s="292"/>
      <c r="F3301" s="328"/>
      <c r="G3301" s="329"/>
      <c r="H3301" s="230"/>
    </row>
    <row r="3302" spans="2:8" ht="45.6">
      <c r="C3302" s="478" t="s">
        <v>1543</v>
      </c>
      <c r="D3302" s="477"/>
      <c r="E3302" s="292"/>
      <c r="F3302" s="328"/>
      <c r="G3302" s="329"/>
      <c r="H3302" s="230"/>
    </row>
    <row r="3303" spans="2:8">
      <c r="C3303" s="95"/>
      <c r="D3303" s="477"/>
      <c r="E3303" s="292"/>
      <c r="F3303" s="328"/>
      <c r="G3303" s="329"/>
      <c r="H3303" s="230"/>
    </row>
    <row r="3304" spans="2:8" ht="70.2">
      <c r="B3304" s="230">
        <f>B3298+1</f>
        <v>17</v>
      </c>
      <c r="C3304" s="95" t="s">
        <v>1544</v>
      </c>
      <c r="D3304" s="477" t="s">
        <v>15</v>
      </c>
      <c r="E3304" s="460">
        <v>1017.5000000000001</v>
      </c>
      <c r="F3304" s="328">
        <v>366</v>
      </c>
      <c r="G3304" s="329">
        <f>F3304*E3304</f>
        <v>372405.00000000006</v>
      </c>
      <c r="H3304" s="230"/>
    </row>
    <row r="3305" spans="2:8">
      <c r="C3305" s="103"/>
      <c r="D3305" s="477"/>
      <c r="E3305" s="292"/>
      <c r="F3305" s="328"/>
      <c r="G3305" s="329"/>
      <c r="H3305" s="230"/>
    </row>
    <row r="3306" spans="2:8">
      <c r="B3306" s="230">
        <f>B3304+1</f>
        <v>18</v>
      </c>
      <c r="C3306" s="479" t="s">
        <v>1545</v>
      </c>
      <c r="D3306" s="485" t="s">
        <v>32</v>
      </c>
      <c r="E3306" s="549">
        <f>E3304*10%</f>
        <v>101.75000000000001</v>
      </c>
      <c r="F3306" s="328">
        <v>35</v>
      </c>
      <c r="G3306" s="329">
        <f t="shared" ref="G3306" si="82">F3306*E3306</f>
        <v>3561.2500000000005</v>
      </c>
      <c r="H3306" s="230"/>
    </row>
    <row r="3307" spans="2:8">
      <c r="C3307" s="103"/>
      <c r="D3307" s="91"/>
      <c r="E3307" s="292"/>
      <c r="F3307" s="328"/>
      <c r="G3307" s="328"/>
      <c r="H3307" s="230"/>
    </row>
    <row r="3308" spans="2:8">
      <c r="C3308" s="482" t="s">
        <v>1547</v>
      </c>
      <c r="D3308" s="486"/>
      <c r="E3308" s="2"/>
      <c r="F3308" s="2"/>
      <c r="G3308" s="480"/>
      <c r="H3308" s="230"/>
    </row>
    <row r="3309" spans="2:8">
      <c r="C3309" s="483"/>
      <c r="D3309" s="486"/>
      <c r="E3309" s="2"/>
      <c r="F3309" s="481"/>
      <c r="G3309" s="480"/>
      <c r="H3309" s="230"/>
    </row>
    <row r="3310" spans="2:8" ht="70.2">
      <c r="C3310" s="482" t="s">
        <v>1548</v>
      </c>
      <c r="D3310" s="486"/>
      <c r="E3310" s="2"/>
      <c r="F3310" s="2"/>
      <c r="G3310" s="480"/>
      <c r="H3310" s="230"/>
    </row>
    <row r="3311" spans="2:8">
      <c r="C3311" s="483"/>
      <c r="D3311" s="486"/>
      <c r="E3311" s="2"/>
      <c r="F3311" s="481"/>
      <c r="G3311" s="480"/>
      <c r="H3311" s="230"/>
    </row>
    <row r="3312" spans="2:8" ht="46.8">
      <c r="B3312" s="230">
        <f>B3306+1</f>
        <v>19</v>
      </c>
      <c r="C3312" s="483" t="s">
        <v>1549</v>
      </c>
      <c r="D3312" s="486" t="s">
        <v>15</v>
      </c>
      <c r="E3312" s="292">
        <f>E3304</f>
        <v>1017.5000000000001</v>
      </c>
      <c r="F3312" s="328">
        <v>15.75</v>
      </c>
      <c r="G3312" s="329">
        <f t="shared" ref="G3312" si="83">E3312*F3312</f>
        <v>16025.625000000002</v>
      </c>
      <c r="H3312" s="230"/>
    </row>
    <row r="3313" spans="2:8">
      <c r="C3313" s="103"/>
      <c r="D3313" s="91"/>
      <c r="E3313" s="292"/>
      <c r="F3313" s="328"/>
      <c r="G3313" s="329"/>
      <c r="H3313" s="230"/>
    </row>
    <row r="3314" spans="2:8">
      <c r="C3314" s="57" t="s">
        <v>831</v>
      </c>
      <c r="D3314" s="58" t="s">
        <v>11</v>
      </c>
      <c r="E3314" s="292"/>
      <c r="F3314" s="328"/>
      <c r="G3314" s="329"/>
      <c r="H3314" s="230"/>
    </row>
    <row r="3315" spans="2:8">
      <c r="C3315" s="103"/>
      <c r="D3315" s="91"/>
      <c r="E3315" s="292"/>
      <c r="F3315" s="328"/>
      <c r="G3315" s="329"/>
      <c r="H3315" s="230"/>
    </row>
    <row r="3316" spans="2:8">
      <c r="B3316" s="230">
        <f>B3312+1</f>
        <v>20</v>
      </c>
      <c r="C3316" s="103" t="s">
        <v>832</v>
      </c>
      <c r="D3316" s="91" t="s">
        <v>22</v>
      </c>
      <c r="E3316" s="292">
        <v>5</v>
      </c>
      <c r="F3316" s="328">
        <v>720</v>
      </c>
      <c r="G3316" s="329">
        <f>E3316*F3316</f>
        <v>3600</v>
      </c>
      <c r="H3316" s="230"/>
    </row>
    <row r="3317" spans="2:8">
      <c r="C3317" s="103"/>
      <c r="D3317" s="91"/>
      <c r="E3317" s="292"/>
      <c r="F3317" s="328"/>
      <c r="G3317" s="329"/>
      <c r="H3317" s="230"/>
    </row>
    <row r="3318" spans="2:8">
      <c r="B3318" s="230">
        <f>B3316+1</f>
        <v>21</v>
      </c>
      <c r="C3318" s="103" t="s">
        <v>833</v>
      </c>
      <c r="D3318" s="91" t="s">
        <v>22</v>
      </c>
      <c r="E3318" s="292">
        <v>5</v>
      </c>
      <c r="F3318" s="328">
        <v>800</v>
      </c>
      <c r="G3318" s="329">
        <f>E3318*F3318</f>
        <v>4000</v>
      </c>
      <c r="H3318" s="230"/>
    </row>
    <row r="3319" spans="2:8">
      <c r="C3319" s="103"/>
      <c r="D3319" s="91"/>
      <c r="E3319" s="292"/>
      <c r="F3319" s="328"/>
      <c r="G3319" s="329"/>
      <c r="H3319" s="230"/>
    </row>
    <row r="3320" spans="2:8">
      <c r="B3320" s="230">
        <f>B3318+1</f>
        <v>22</v>
      </c>
      <c r="C3320" s="103" t="s">
        <v>834</v>
      </c>
      <c r="D3320" s="91" t="s">
        <v>22</v>
      </c>
      <c r="E3320" s="292">
        <v>5</v>
      </c>
      <c r="F3320" s="328">
        <v>1000</v>
      </c>
      <c r="G3320" s="329">
        <f>E3320*F3320</f>
        <v>5000</v>
      </c>
      <c r="H3320" s="230"/>
    </row>
    <row r="3321" spans="2:8">
      <c r="C3321" s="95"/>
      <c r="D3321" s="91"/>
      <c r="E3321" s="292"/>
      <c r="F3321" s="328"/>
      <c r="G3321" s="329"/>
      <c r="H3321" s="230"/>
    </row>
    <row r="3322" spans="2:8" ht="93.6">
      <c r="C3322" s="331" t="s">
        <v>843</v>
      </c>
      <c r="D3322" s="244" t="s">
        <v>11</v>
      </c>
      <c r="E3322" s="62"/>
      <c r="F3322" s="333"/>
      <c r="G3322" s="334"/>
      <c r="H3322" s="230"/>
    </row>
    <row r="3323" spans="2:8">
      <c r="C3323" s="102"/>
      <c r="D3323" s="297"/>
      <c r="E3323" s="62"/>
      <c r="F3323" s="333"/>
      <c r="G3323" s="334"/>
      <c r="H3323" s="230"/>
    </row>
    <row r="3324" spans="2:8">
      <c r="B3324" s="230">
        <f>B3320+1</f>
        <v>23</v>
      </c>
      <c r="C3324" s="102" t="s">
        <v>844</v>
      </c>
      <c r="D3324" s="297" t="s">
        <v>15</v>
      </c>
      <c r="E3324" s="62">
        <v>4580</v>
      </c>
      <c r="F3324" s="333">
        <v>335</v>
      </c>
      <c r="G3324" s="334">
        <f>E3324*F3324</f>
        <v>1534300</v>
      </c>
      <c r="H3324" s="230"/>
    </row>
    <row r="3325" spans="2:8">
      <c r="C3325" s="102"/>
      <c r="D3325" s="297"/>
      <c r="E3325" s="62"/>
      <c r="F3325" s="333"/>
      <c r="G3325" s="334"/>
      <c r="H3325" s="230"/>
    </row>
    <row r="3326" spans="2:8">
      <c r="C3326" s="331" t="s">
        <v>1301</v>
      </c>
      <c r="D3326" s="244" t="s">
        <v>8</v>
      </c>
      <c r="E3326" s="62"/>
      <c r="F3326" s="333"/>
      <c r="G3326" s="334"/>
      <c r="H3326" s="230"/>
    </row>
    <row r="3327" spans="2:8">
      <c r="C3327" s="102"/>
      <c r="D3327" s="297"/>
      <c r="E3327" s="62"/>
      <c r="F3327" s="333"/>
      <c r="G3327" s="334"/>
      <c r="H3327" s="230"/>
    </row>
    <row r="3328" spans="2:8">
      <c r="B3328" s="230">
        <f>B3324+1</f>
        <v>24</v>
      </c>
      <c r="C3328" s="102" t="s">
        <v>1302</v>
      </c>
      <c r="D3328" s="297" t="s">
        <v>22</v>
      </c>
      <c r="E3328" s="62">
        <v>6</v>
      </c>
      <c r="F3328" s="333">
        <v>1200</v>
      </c>
      <c r="G3328" s="334">
        <f>E3328*F3328</f>
        <v>7200</v>
      </c>
      <c r="H3328" s="230"/>
    </row>
    <row r="3329" spans="2:8">
      <c r="C3329" s="102"/>
      <c r="D3329" s="297"/>
      <c r="E3329" s="62"/>
      <c r="F3329" s="333"/>
      <c r="G3329" s="334"/>
      <c r="H3329" s="230"/>
    </row>
    <row r="3330" spans="2:8" ht="46.8">
      <c r="B3330" s="230">
        <f>B3328+1</f>
        <v>25</v>
      </c>
      <c r="C3330" s="102" t="s">
        <v>1303</v>
      </c>
      <c r="D3330" s="297" t="s">
        <v>32</v>
      </c>
      <c r="E3330" s="62">
        <v>200</v>
      </c>
      <c r="F3330" s="333">
        <v>950</v>
      </c>
      <c r="G3330" s="334">
        <f>E3330*F3330</f>
        <v>190000</v>
      </c>
      <c r="H3330" s="230"/>
    </row>
    <row r="3331" spans="2:8">
      <c r="C3331" s="102"/>
      <c r="D3331" s="297"/>
      <c r="E3331" s="62"/>
      <c r="F3331" s="333"/>
      <c r="G3331" s="334"/>
      <c r="H3331" s="230"/>
    </row>
    <row r="3332" spans="2:8" s="285" customFormat="1">
      <c r="C3332" s="331" t="s">
        <v>1304</v>
      </c>
      <c r="D3332" s="244" t="s">
        <v>11</v>
      </c>
      <c r="E3332" s="63"/>
      <c r="F3332" s="350"/>
      <c r="G3332" s="351"/>
    </row>
    <row r="3333" spans="2:8">
      <c r="C3333" s="102"/>
      <c r="D3333" s="297"/>
      <c r="E3333" s="62"/>
      <c r="F3333" s="333"/>
      <c r="G3333" s="334"/>
      <c r="H3333" s="230"/>
    </row>
    <row r="3334" spans="2:8">
      <c r="B3334" s="230">
        <f>B3330+1</f>
        <v>26</v>
      </c>
      <c r="C3334" s="508" t="s">
        <v>1305</v>
      </c>
      <c r="D3334" s="458" t="s">
        <v>32</v>
      </c>
      <c r="E3334" s="463">
        <v>35</v>
      </c>
      <c r="F3334" s="333">
        <v>1255</v>
      </c>
      <c r="G3334" s="334">
        <f>E3334*F3334</f>
        <v>43925</v>
      </c>
      <c r="H3334" s="230"/>
    </row>
    <row r="3335" spans="2:8">
      <c r="C3335" s="508"/>
      <c r="D3335" s="458"/>
      <c r="E3335" s="463"/>
      <c r="F3335" s="333"/>
      <c r="G3335" s="334"/>
      <c r="H3335" s="230"/>
    </row>
    <row r="3336" spans="2:8">
      <c r="B3336" s="230">
        <f>B3334+1</f>
        <v>27</v>
      </c>
      <c r="C3336" s="508" t="s">
        <v>1306</v>
      </c>
      <c r="D3336" s="458" t="s">
        <v>32</v>
      </c>
      <c r="E3336" s="463">
        <v>85</v>
      </c>
      <c r="F3336" s="333">
        <v>1255</v>
      </c>
      <c r="G3336" s="334">
        <f>E3336*F3336</f>
        <v>106675</v>
      </c>
      <c r="H3336" s="230"/>
    </row>
    <row r="3337" spans="2:8">
      <c r="C3337" s="95"/>
      <c r="D3337" s="91"/>
      <c r="E3337" s="292"/>
      <c r="F3337" s="328"/>
      <c r="G3337" s="329"/>
      <c r="H3337" s="230"/>
    </row>
    <row r="3338" spans="2:8" s="285" customFormat="1">
      <c r="C3338" s="335" t="s">
        <v>449</v>
      </c>
      <c r="D3338" s="244" t="s">
        <v>8</v>
      </c>
      <c r="E3338" s="63"/>
      <c r="F3338" s="99"/>
      <c r="G3338" s="100"/>
    </row>
    <row r="3339" spans="2:8" s="285" customFormat="1">
      <c r="C3339" s="331"/>
      <c r="D3339" s="244"/>
      <c r="E3339" s="63"/>
      <c r="F3339" s="99"/>
      <c r="G3339" s="100"/>
    </row>
    <row r="3340" spans="2:8" s="285" customFormat="1" ht="46.8">
      <c r="C3340" s="336" t="s">
        <v>836</v>
      </c>
      <c r="D3340" s="244" t="s">
        <v>11</v>
      </c>
      <c r="E3340" s="63"/>
      <c r="F3340" s="99"/>
      <c r="G3340" s="100"/>
    </row>
    <row r="3341" spans="2:8">
      <c r="C3341" s="337"/>
      <c r="D3341" s="297"/>
      <c r="E3341" s="62"/>
      <c r="F3341" s="96"/>
      <c r="G3341" s="97"/>
      <c r="H3341" s="230"/>
    </row>
    <row r="3342" spans="2:8" s="285" customFormat="1">
      <c r="B3342" s="230">
        <f>B3336+1</f>
        <v>28</v>
      </c>
      <c r="C3342" s="102" t="s">
        <v>1414</v>
      </c>
      <c r="D3342" s="297" t="s">
        <v>32</v>
      </c>
      <c r="E3342" s="62">
        <v>950</v>
      </c>
      <c r="F3342" s="96">
        <v>135</v>
      </c>
      <c r="G3342" s="97">
        <f>E3342*F3342</f>
        <v>128250</v>
      </c>
    </row>
    <row r="3343" spans="2:8" s="285" customFormat="1">
      <c r="B3343" s="230"/>
      <c r="C3343" s="102"/>
      <c r="D3343" s="297"/>
      <c r="E3343" s="62"/>
      <c r="F3343" s="96"/>
      <c r="G3343" s="97"/>
    </row>
    <row r="3344" spans="2:8" s="285" customFormat="1">
      <c r="B3344" s="230">
        <f>B3342+1</f>
        <v>29</v>
      </c>
      <c r="C3344" s="102" t="s">
        <v>837</v>
      </c>
      <c r="D3344" s="297" t="s">
        <v>22</v>
      </c>
      <c r="E3344" s="62">
        <v>6</v>
      </c>
      <c r="F3344" s="96">
        <v>250</v>
      </c>
      <c r="G3344" s="97">
        <f>E3344*F3344</f>
        <v>1500</v>
      </c>
    </row>
    <row r="3345" spans="2:7" s="285" customFormat="1">
      <c r="B3345" s="230"/>
      <c r="C3345" s="102"/>
      <c r="D3345" s="297"/>
      <c r="E3345" s="62"/>
      <c r="F3345" s="96"/>
      <c r="G3345" s="97"/>
    </row>
    <row r="3346" spans="2:7" s="285" customFormat="1">
      <c r="B3346" s="230">
        <f t="shared" ref="B3346" si="84">B3344+1</f>
        <v>30</v>
      </c>
      <c r="C3346" s="102" t="s">
        <v>838</v>
      </c>
      <c r="D3346" s="297" t="s">
        <v>15</v>
      </c>
      <c r="E3346" s="62">
        <v>25</v>
      </c>
      <c r="F3346" s="96">
        <v>135</v>
      </c>
      <c r="G3346" s="97">
        <f>E3346*F3346</f>
        <v>3375</v>
      </c>
    </row>
    <row r="3347" spans="2:7" s="285" customFormat="1">
      <c r="C3347" s="102"/>
      <c r="D3347" s="297"/>
      <c r="E3347" s="62"/>
      <c r="F3347" s="96"/>
      <c r="G3347" s="97"/>
    </row>
    <row r="3348" spans="2:7" s="285" customFormat="1">
      <c r="C3348" s="331" t="s">
        <v>1550</v>
      </c>
      <c r="D3348" s="297"/>
      <c r="E3348" s="62"/>
      <c r="F3348" s="96"/>
      <c r="G3348" s="97"/>
    </row>
    <row r="3349" spans="2:7" s="285" customFormat="1">
      <c r="C3349" s="102"/>
      <c r="D3349" s="297"/>
      <c r="E3349" s="62"/>
      <c r="F3349" s="96"/>
      <c r="G3349" s="97"/>
    </row>
    <row r="3350" spans="2:7" s="285" customFormat="1" ht="46.8">
      <c r="C3350" s="331" t="s">
        <v>839</v>
      </c>
      <c r="D3350" s="244" t="s">
        <v>11</v>
      </c>
      <c r="E3350" s="63"/>
      <c r="F3350" s="99"/>
      <c r="G3350" s="100"/>
    </row>
    <row r="3351" spans="2:7" s="285" customFormat="1">
      <c r="C3351" s="102"/>
      <c r="D3351" s="297"/>
      <c r="E3351" s="62"/>
      <c r="F3351" s="96"/>
      <c r="G3351" s="97"/>
    </row>
    <row r="3352" spans="2:7" s="285" customFormat="1">
      <c r="B3352" s="230">
        <f>B3346+1</f>
        <v>31</v>
      </c>
      <c r="C3352" s="90" t="s">
        <v>840</v>
      </c>
      <c r="D3352" s="297" t="s">
        <v>17</v>
      </c>
      <c r="E3352" s="62">
        <v>65</v>
      </c>
      <c r="F3352" s="96">
        <v>125</v>
      </c>
      <c r="G3352" s="97">
        <f>E3352*F3352</f>
        <v>8125</v>
      </c>
    </row>
    <row r="3353" spans="2:7" s="285" customFormat="1">
      <c r="B3353" s="230"/>
      <c r="C3353" s="102"/>
      <c r="D3353" s="297"/>
      <c r="E3353" s="62"/>
      <c r="F3353" s="96"/>
      <c r="G3353" s="97"/>
    </row>
    <row r="3354" spans="2:7" s="285" customFormat="1">
      <c r="B3354" s="230">
        <f>B3352+1</f>
        <v>32</v>
      </c>
      <c r="C3354" s="102" t="s">
        <v>841</v>
      </c>
      <c r="D3354" s="297" t="s">
        <v>15</v>
      </c>
      <c r="E3354" s="62">
        <v>288</v>
      </c>
      <c r="F3354" s="96">
        <v>65</v>
      </c>
      <c r="G3354" s="97">
        <f>E3354*F3354</f>
        <v>18720</v>
      </c>
    </row>
    <row r="3355" spans="2:7" s="285" customFormat="1">
      <c r="B3355" s="230"/>
      <c r="C3355" s="102"/>
      <c r="D3355" s="297"/>
      <c r="E3355" s="62"/>
      <c r="F3355" s="96"/>
      <c r="G3355" s="97"/>
    </row>
    <row r="3356" spans="2:7" s="285" customFormat="1">
      <c r="B3356" s="230">
        <f t="shared" ref="B3356:B3358" si="85">B3354+1</f>
        <v>33</v>
      </c>
      <c r="C3356" s="102" t="s">
        <v>842</v>
      </c>
      <c r="D3356" s="297" t="s">
        <v>15</v>
      </c>
      <c r="E3356" s="62">
        <v>106</v>
      </c>
      <c r="F3356" s="96">
        <v>185</v>
      </c>
      <c r="G3356" s="97">
        <f>E3356*F3356</f>
        <v>19610</v>
      </c>
    </row>
    <row r="3357" spans="2:7" s="285" customFormat="1">
      <c r="B3357" s="230"/>
      <c r="C3357" s="102"/>
      <c r="D3357" s="297"/>
      <c r="E3357" s="62"/>
      <c r="F3357" s="96"/>
      <c r="G3357" s="97"/>
    </row>
    <row r="3358" spans="2:7" s="285" customFormat="1" ht="46.8">
      <c r="B3358" s="230">
        <f t="shared" si="85"/>
        <v>34</v>
      </c>
      <c r="C3358" s="407" t="s">
        <v>1415</v>
      </c>
      <c r="D3358" s="297" t="s">
        <v>15</v>
      </c>
      <c r="E3358" s="62">
        <v>106</v>
      </c>
      <c r="F3358" s="96">
        <v>600</v>
      </c>
      <c r="G3358" s="97">
        <f>E3358*F3358</f>
        <v>63600</v>
      </c>
    </row>
    <row r="3359" spans="2:7" s="285" customFormat="1">
      <c r="C3359" s="102"/>
      <c r="D3359" s="297"/>
      <c r="E3359" s="62"/>
      <c r="F3359" s="96"/>
      <c r="G3359" s="487"/>
    </row>
    <row r="3360" spans="2:7" s="285" customFormat="1">
      <c r="C3360" s="488" t="s">
        <v>1416</v>
      </c>
      <c r="D3360" s="408"/>
      <c r="E3360" s="497"/>
      <c r="F3360" s="409"/>
      <c r="G3360" s="409"/>
    </row>
    <row r="3361" spans="2:7" s="285" customFormat="1">
      <c r="C3361" s="488"/>
      <c r="D3361" s="408"/>
      <c r="E3361" s="497"/>
      <c r="F3361" s="409"/>
      <c r="G3361" s="409"/>
    </row>
    <row r="3362" spans="2:7" s="285" customFormat="1" ht="26.4">
      <c r="B3362" s="285">
        <f>B3358+1</f>
        <v>35</v>
      </c>
      <c r="C3362" s="489" t="s">
        <v>1417</v>
      </c>
      <c r="D3362" s="410" t="s">
        <v>1441</v>
      </c>
      <c r="E3362" s="498">
        <f>E3374*1.2*2+E3373*1.2*2+E3375*1.5*2</f>
        <v>678</v>
      </c>
      <c r="F3362" s="409">
        <v>85</v>
      </c>
      <c r="G3362" s="409">
        <f t="shared" ref="G3362:G3390" si="86">E3362*F3362</f>
        <v>57630</v>
      </c>
    </row>
    <row r="3363" spans="2:7" s="285" customFormat="1">
      <c r="C3363" s="489"/>
      <c r="D3363" s="411"/>
      <c r="E3363" s="498"/>
      <c r="F3363" s="409"/>
      <c r="G3363" s="409"/>
    </row>
    <row r="3364" spans="2:7" s="285" customFormat="1" ht="46.8">
      <c r="B3364" s="285">
        <f>B3362+1</f>
        <v>36</v>
      </c>
      <c r="C3364" s="489" t="s">
        <v>1418</v>
      </c>
      <c r="D3364" s="411" t="s">
        <v>1441</v>
      </c>
      <c r="E3364" s="499">
        <f>E3362/2</f>
        <v>339</v>
      </c>
      <c r="F3364" s="409">
        <v>70</v>
      </c>
      <c r="G3364" s="409" t="s">
        <v>1419</v>
      </c>
    </row>
    <row r="3365" spans="2:7" s="285" customFormat="1">
      <c r="C3365" s="489"/>
      <c r="D3365" s="411"/>
      <c r="E3365" s="499"/>
      <c r="F3365" s="409"/>
      <c r="G3365" s="409"/>
    </row>
    <row r="3366" spans="2:7" s="285" customFormat="1" ht="26.4">
      <c r="B3366" s="285">
        <f>B3364+1</f>
        <v>37</v>
      </c>
      <c r="C3366" s="489" t="s">
        <v>1420</v>
      </c>
      <c r="D3366" s="410" t="s">
        <v>1441</v>
      </c>
      <c r="E3366" s="500" t="s">
        <v>1419</v>
      </c>
      <c r="F3366" s="409">
        <v>90</v>
      </c>
      <c r="G3366" s="409" t="s">
        <v>1419</v>
      </c>
    </row>
    <row r="3367" spans="2:7" s="285" customFormat="1">
      <c r="C3367" s="489"/>
      <c r="D3367" s="412"/>
      <c r="E3367" s="413"/>
      <c r="F3367" s="409"/>
      <c r="G3367" s="409"/>
    </row>
    <row r="3368" spans="2:7" s="285" customFormat="1">
      <c r="C3368" s="490" t="s">
        <v>1421</v>
      </c>
      <c r="D3368" s="415"/>
      <c r="E3368" s="501"/>
      <c r="F3368" s="416"/>
      <c r="G3368" s="416"/>
    </row>
    <row r="3369" spans="2:7" s="285" customFormat="1" ht="26.4">
      <c r="C3369" s="491" t="s">
        <v>1422</v>
      </c>
      <c r="D3369" s="417" t="s">
        <v>1441</v>
      </c>
      <c r="E3369" s="501">
        <f>(E3362+E3364)*0.5</f>
        <v>508.5</v>
      </c>
      <c r="F3369" s="416">
        <v>180</v>
      </c>
      <c r="G3369" s="416">
        <f t="shared" si="86"/>
        <v>91530</v>
      </c>
    </row>
    <row r="3370" spans="2:7" s="285" customFormat="1" ht="26.4">
      <c r="C3370" s="492" t="s">
        <v>1423</v>
      </c>
      <c r="D3370" s="418" t="s">
        <v>1441</v>
      </c>
      <c r="E3370" s="501">
        <f>(E3362+E3364)*0.3</f>
        <v>305.09999999999997</v>
      </c>
      <c r="F3370" s="416">
        <v>200</v>
      </c>
      <c r="G3370" s="416">
        <f t="shared" si="86"/>
        <v>61019.999999999993</v>
      </c>
    </row>
    <row r="3371" spans="2:7" s="285" customFormat="1">
      <c r="C3371" s="492"/>
      <c r="D3371" s="419"/>
      <c r="E3371" s="501"/>
      <c r="F3371" s="416"/>
      <c r="G3371" s="416"/>
    </row>
    <row r="3372" spans="2:7" s="285" customFormat="1">
      <c r="C3372" s="490" t="s">
        <v>1424</v>
      </c>
      <c r="D3372" s="420"/>
      <c r="E3372" s="502"/>
      <c r="F3372" s="416"/>
      <c r="G3372" s="416"/>
    </row>
    <row r="3373" spans="2:7" s="285" customFormat="1">
      <c r="C3373" s="493" t="s">
        <v>1425</v>
      </c>
      <c r="D3373" s="420" t="s">
        <v>32</v>
      </c>
      <c r="E3373" s="502">
        <v>60</v>
      </c>
      <c r="F3373" s="416">
        <v>580</v>
      </c>
      <c r="G3373" s="416" t="s">
        <v>1426</v>
      </c>
    </row>
    <row r="3374" spans="2:7" s="285" customFormat="1">
      <c r="C3374" s="493" t="s">
        <v>1427</v>
      </c>
      <c r="D3374" s="420" t="s">
        <v>32</v>
      </c>
      <c r="E3374" s="502">
        <v>210</v>
      </c>
      <c r="F3374" s="416">
        <v>620</v>
      </c>
      <c r="G3374" s="416">
        <f>F3374*E3374</f>
        <v>130200</v>
      </c>
    </row>
    <row r="3375" spans="2:7" s="285" customFormat="1">
      <c r="C3375" s="493" t="s">
        <v>1428</v>
      </c>
      <c r="D3375" s="420" t="s">
        <v>32</v>
      </c>
      <c r="E3375" s="502">
        <v>10</v>
      </c>
      <c r="F3375" s="416">
        <v>650</v>
      </c>
      <c r="G3375" s="416" t="s">
        <v>1426</v>
      </c>
    </row>
    <row r="3376" spans="2:7" s="285" customFormat="1">
      <c r="C3376" s="493" t="s">
        <v>1429</v>
      </c>
      <c r="D3376" s="420" t="s">
        <v>32</v>
      </c>
      <c r="E3376" s="421" t="s">
        <v>1426</v>
      </c>
      <c r="F3376" s="416">
        <v>950</v>
      </c>
      <c r="G3376" s="416" t="s">
        <v>1426</v>
      </c>
    </row>
    <row r="3377" spans="3:7" s="285" customFormat="1">
      <c r="C3377" s="493" t="s">
        <v>1430</v>
      </c>
      <c r="D3377" s="420" t="s">
        <v>32</v>
      </c>
      <c r="E3377" s="421" t="s">
        <v>1426</v>
      </c>
      <c r="F3377" s="416">
        <v>1700</v>
      </c>
      <c r="G3377" s="416" t="s">
        <v>1426</v>
      </c>
    </row>
    <row r="3378" spans="3:7" s="285" customFormat="1">
      <c r="C3378" s="492"/>
      <c r="D3378" s="419"/>
      <c r="E3378" s="502"/>
      <c r="F3378" s="416"/>
      <c r="G3378" s="416"/>
    </row>
    <row r="3379" spans="3:7" s="285" customFormat="1">
      <c r="C3379" s="490" t="s">
        <v>1431</v>
      </c>
      <c r="D3379" s="420"/>
      <c r="E3379" s="502"/>
      <c r="F3379" s="416"/>
      <c r="G3379" s="416"/>
    </row>
    <row r="3380" spans="3:7" s="285" customFormat="1">
      <c r="C3380" s="493" t="s">
        <v>1432</v>
      </c>
      <c r="D3380" s="420" t="s">
        <v>32</v>
      </c>
      <c r="E3380" s="421" t="s">
        <v>1426</v>
      </c>
      <c r="F3380" s="416"/>
      <c r="G3380" s="416" t="s">
        <v>1426</v>
      </c>
    </row>
    <row r="3381" spans="3:7" s="285" customFormat="1">
      <c r="C3381" s="493" t="s">
        <v>1433</v>
      </c>
      <c r="D3381" s="420" t="s">
        <v>32</v>
      </c>
      <c r="E3381" s="421" t="s">
        <v>1426</v>
      </c>
      <c r="F3381" s="416"/>
      <c r="G3381" s="416" t="s">
        <v>1426</v>
      </c>
    </row>
    <row r="3382" spans="3:7" s="285" customFormat="1">
      <c r="C3382" s="492"/>
      <c r="D3382" s="419"/>
      <c r="E3382" s="501"/>
      <c r="F3382" s="416"/>
      <c r="G3382" s="416"/>
    </row>
    <row r="3383" spans="3:7" s="285" customFormat="1">
      <c r="C3383" s="492"/>
      <c r="D3383" s="419"/>
      <c r="E3383" s="501"/>
      <c r="F3383" s="416"/>
      <c r="G3383" s="416"/>
    </row>
    <row r="3384" spans="3:7" s="285" customFormat="1" ht="93.6">
      <c r="C3384" s="494" t="s">
        <v>1434</v>
      </c>
      <c r="D3384" s="422"/>
      <c r="E3384" s="503"/>
      <c r="F3384" s="416"/>
      <c r="G3384" s="416"/>
    </row>
    <row r="3385" spans="3:7" s="285" customFormat="1" ht="70.2">
      <c r="C3385" s="495" t="s">
        <v>1435</v>
      </c>
      <c r="D3385" s="423" t="s">
        <v>22</v>
      </c>
      <c r="E3385" s="504">
        <v>4</v>
      </c>
      <c r="F3385" s="416">
        <v>5200</v>
      </c>
      <c r="G3385" s="416">
        <f t="shared" si="86"/>
        <v>20800</v>
      </c>
    </row>
    <row r="3386" spans="3:7" s="285" customFormat="1">
      <c r="C3386" s="495" t="s">
        <v>1436</v>
      </c>
      <c r="D3386" s="423" t="s">
        <v>22</v>
      </c>
      <c r="E3386" s="504">
        <v>2</v>
      </c>
      <c r="F3386" s="416">
        <v>7500</v>
      </c>
      <c r="G3386" s="416">
        <f t="shared" si="86"/>
        <v>15000</v>
      </c>
    </row>
    <row r="3387" spans="3:7" s="285" customFormat="1" ht="70.2">
      <c r="C3387" s="495" t="s">
        <v>1437</v>
      </c>
      <c r="D3387" s="423" t="s">
        <v>22</v>
      </c>
      <c r="E3387" s="505">
        <v>8</v>
      </c>
      <c r="F3387" s="416">
        <v>6000</v>
      </c>
      <c r="G3387" s="416">
        <f>E3387*F3387</f>
        <v>48000</v>
      </c>
    </row>
    <row r="3388" spans="3:7" s="285" customFormat="1">
      <c r="C3388" s="495"/>
      <c r="D3388" s="423"/>
      <c r="E3388" s="505"/>
      <c r="F3388" s="416"/>
      <c r="G3388" s="416"/>
    </row>
    <row r="3389" spans="3:7" s="285" customFormat="1" ht="93.6">
      <c r="C3389" s="494" t="s">
        <v>1438</v>
      </c>
      <c r="D3389" s="423"/>
      <c r="E3389" s="505"/>
      <c r="F3389" s="416"/>
      <c r="G3389" s="416"/>
    </row>
    <row r="3390" spans="3:7" s="285" customFormat="1">
      <c r="C3390" s="495" t="s">
        <v>1439</v>
      </c>
      <c r="D3390" s="423" t="s">
        <v>22</v>
      </c>
      <c r="E3390" s="505">
        <v>2</v>
      </c>
      <c r="F3390" s="416">
        <v>10000</v>
      </c>
      <c r="G3390" s="416">
        <f t="shared" si="86"/>
        <v>20000</v>
      </c>
    </row>
    <row r="3391" spans="3:7" s="285" customFormat="1">
      <c r="C3391" s="495"/>
      <c r="D3391" s="423"/>
      <c r="E3391" s="505"/>
      <c r="F3391" s="416"/>
      <c r="G3391" s="416"/>
    </row>
    <row r="3392" spans="3:7" s="285" customFormat="1">
      <c r="C3392" s="495" t="s">
        <v>1440</v>
      </c>
      <c r="D3392" s="423" t="s">
        <v>32</v>
      </c>
      <c r="E3392" s="421">
        <v>40</v>
      </c>
      <c r="F3392" s="416"/>
      <c r="G3392" s="416">
        <f>E3392*F3392</f>
        <v>0</v>
      </c>
    </row>
    <row r="3393" spans="2:8" s="285" customFormat="1">
      <c r="C3393" s="496"/>
      <c r="D3393" s="414"/>
      <c r="E3393" s="506"/>
      <c r="F3393" s="409"/>
      <c r="G3393" s="409"/>
    </row>
    <row r="3394" spans="2:8" s="285" customFormat="1">
      <c r="C3394" s="102"/>
      <c r="D3394" s="297"/>
      <c r="E3394" s="62"/>
      <c r="F3394" s="96"/>
      <c r="G3394" s="97"/>
    </row>
    <row r="3395" spans="2:8" s="285" customFormat="1">
      <c r="C3395" s="278" t="s">
        <v>140</v>
      </c>
      <c r="D3395" s="297"/>
      <c r="E3395" s="62"/>
      <c r="F3395" s="96"/>
      <c r="G3395" s="97"/>
    </row>
    <row r="3396" spans="2:8" s="285" customFormat="1">
      <c r="C3396" s="243" t="s">
        <v>1296</v>
      </c>
      <c r="D3396" s="297"/>
      <c r="E3396" s="62"/>
      <c r="F3396" s="96"/>
      <c r="G3396" s="97"/>
    </row>
    <row r="3397" spans="2:8">
      <c r="C3397" s="278" t="s">
        <v>1568</v>
      </c>
      <c r="D3397" s="91"/>
      <c r="E3397" s="292"/>
      <c r="F3397" s="101"/>
      <c r="G3397" s="61">
        <f>SUM(G3238:G3396)</f>
        <v>9623522.875</v>
      </c>
      <c r="H3397" s="230"/>
    </row>
    <row r="3398" spans="2:8">
      <c r="C3398" s="278"/>
      <c r="D3398" s="91"/>
      <c r="E3398" s="292"/>
      <c r="F3398" s="101"/>
      <c r="G3398" s="61"/>
      <c r="H3398" s="230"/>
    </row>
    <row r="3399" spans="2:8">
      <c r="B3399" s="277"/>
      <c r="C3399" s="288"/>
      <c r="D3399" s="289"/>
      <c r="E3399" s="289"/>
      <c r="F3399" s="290"/>
      <c r="G3399" s="291"/>
      <c r="H3399" s="230"/>
    </row>
    <row r="3400" spans="2:8">
      <c r="C3400" s="278"/>
      <c r="D3400" s="91"/>
      <c r="E3400" s="292"/>
      <c r="F3400" s="101"/>
      <c r="G3400" s="61"/>
      <c r="H3400" s="230"/>
    </row>
    <row r="3401" spans="2:8">
      <c r="C3401" s="536" t="s">
        <v>1581</v>
      </c>
      <c r="D3401" s="535"/>
      <c r="E3401" s="2"/>
      <c r="F3401" s="481"/>
      <c r="G3401" s="484"/>
      <c r="H3401" s="230"/>
    </row>
    <row r="3402" spans="2:8">
      <c r="C3402" s="483"/>
      <c r="D3402" s="535"/>
      <c r="E3402" s="2"/>
      <c r="F3402" s="481"/>
      <c r="G3402" s="484"/>
      <c r="H3402" s="230"/>
    </row>
    <row r="3403" spans="2:8">
      <c r="C3403" s="553" t="s">
        <v>1528</v>
      </c>
      <c r="D3403" s="2" t="s">
        <v>1554</v>
      </c>
      <c r="E3403" s="62"/>
      <c r="F3403" s="481"/>
      <c r="G3403" s="484">
        <f>G3227</f>
        <v>1178216.2000000002</v>
      </c>
      <c r="H3403" s="230"/>
    </row>
    <row r="3404" spans="2:8">
      <c r="C3404" s="483"/>
      <c r="D3404" s="2"/>
      <c r="E3404" s="62"/>
      <c r="F3404" s="481"/>
      <c r="G3404" s="484"/>
      <c r="H3404" s="230"/>
    </row>
    <row r="3405" spans="2:8">
      <c r="C3405" s="483" t="s">
        <v>1296</v>
      </c>
      <c r="D3405" s="2" t="s">
        <v>1554</v>
      </c>
      <c r="E3405" s="62"/>
      <c r="F3405" s="481"/>
      <c r="G3405" s="484">
        <f>G3397</f>
        <v>9623522.875</v>
      </c>
      <c r="H3405" s="230"/>
    </row>
    <row r="3406" spans="2:8">
      <c r="C3406" s="483"/>
      <c r="D3406" s="535"/>
      <c r="E3406" s="2"/>
      <c r="F3406" s="481"/>
      <c r="G3406" s="484"/>
      <c r="H3406" s="230"/>
    </row>
    <row r="3407" spans="2:8">
      <c r="C3407" s="482" t="s">
        <v>1557</v>
      </c>
      <c r="D3407" s="535"/>
      <c r="E3407" s="2"/>
      <c r="F3407" s="481"/>
      <c r="G3407" s="517">
        <f>SUM(G3402:G3406)</f>
        <v>10801739.074999999</v>
      </c>
      <c r="H3407" s="230"/>
    </row>
    <row r="3408" spans="2:8">
      <c r="C3408" s="278"/>
      <c r="D3408" s="91"/>
      <c r="E3408" s="292"/>
      <c r="F3408" s="101"/>
      <c r="G3408" s="61"/>
      <c r="H3408" s="230"/>
    </row>
    <row r="3409" spans="3:8">
      <c r="C3409" s="278"/>
      <c r="D3409" s="91"/>
      <c r="E3409" s="292"/>
      <c r="F3409" s="101"/>
      <c r="G3409" s="61"/>
      <c r="H3409" s="230"/>
    </row>
    <row r="3410" spans="3:8">
      <c r="C3410" s="278"/>
      <c r="D3410" s="91"/>
      <c r="E3410" s="292"/>
      <c r="F3410" s="101"/>
      <c r="G3410" s="61"/>
      <c r="H3410" s="230"/>
    </row>
    <row r="3411" spans="3:8">
      <c r="C3411" s="223"/>
      <c r="D3411" s="279"/>
      <c r="E3411" s="279"/>
      <c r="F3411" s="34"/>
      <c r="G3411" s="280"/>
    </row>
    <row r="3412" spans="3:8" s="277" customFormat="1">
      <c r="C3412" s="288"/>
      <c r="D3412" s="289"/>
      <c r="E3412" s="289"/>
      <c r="F3412" s="290"/>
      <c r="G3412" s="291"/>
    </row>
    <row r="3413" spans="3:8">
      <c r="C3413" s="223"/>
      <c r="D3413" s="279"/>
      <c r="E3413" s="279"/>
      <c r="F3413" s="34"/>
      <c r="G3413" s="280"/>
    </row>
    <row r="3414" spans="3:8">
      <c r="C3414" s="278" t="s">
        <v>1569</v>
      </c>
      <c r="D3414" s="279"/>
      <c r="E3414" s="279"/>
      <c r="F3414" s="34"/>
      <c r="G3414" s="280"/>
    </row>
    <row r="3415" spans="3:8">
      <c r="C3415" s="278" t="s">
        <v>417</v>
      </c>
      <c r="D3415" s="279"/>
      <c r="E3415" s="279"/>
      <c r="F3415" s="34"/>
      <c r="G3415" s="280"/>
    </row>
    <row r="3416" spans="3:8">
      <c r="C3416" s="223"/>
      <c r="D3416" s="279"/>
      <c r="E3416" s="279"/>
      <c r="F3416" s="34"/>
      <c r="G3416" s="280"/>
    </row>
    <row r="3417" spans="3:8">
      <c r="C3417" s="223"/>
      <c r="D3417" s="279"/>
      <c r="E3417" s="279"/>
      <c r="F3417" s="34"/>
      <c r="G3417" s="280"/>
    </row>
    <row r="3418" spans="3:8">
      <c r="C3418" s="338" t="s">
        <v>424</v>
      </c>
      <c r="D3418" s="279"/>
      <c r="E3418" s="279"/>
      <c r="F3418" s="34"/>
      <c r="G3418" s="280"/>
    </row>
    <row r="3419" spans="3:8">
      <c r="C3419" s="223"/>
      <c r="D3419" s="279"/>
      <c r="E3419" s="279"/>
      <c r="F3419" s="34"/>
      <c r="G3419" s="280"/>
    </row>
    <row r="3420" spans="3:8" ht="46.8">
      <c r="C3420" s="223" t="s">
        <v>1322</v>
      </c>
      <c r="D3420" s="279" t="s">
        <v>9</v>
      </c>
      <c r="E3420" s="279">
        <v>1</v>
      </c>
      <c r="F3420" s="294">
        <v>980000</v>
      </c>
      <c r="G3420" s="280">
        <f t="shared" ref="G3420:G3456" si="87">(E3420*F3420)</f>
        <v>980000</v>
      </c>
    </row>
    <row r="3421" spans="3:8">
      <c r="C3421" s="223"/>
      <c r="D3421" s="279"/>
      <c r="E3421" s="279"/>
      <c r="F3421" s="34"/>
      <c r="G3421" s="280"/>
    </row>
    <row r="3422" spans="3:8">
      <c r="C3422" s="223" t="s">
        <v>420</v>
      </c>
      <c r="D3422" s="279" t="s">
        <v>1321</v>
      </c>
      <c r="E3422" s="352">
        <v>0.05</v>
      </c>
      <c r="F3422" s="339">
        <f>F3420</f>
        <v>980000</v>
      </c>
      <c r="G3422" s="280">
        <f t="shared" si="87"/>
        <v>49000</v>
      </c>
    </row>
    <row r="3423" spans="3:8">
      <c r="C3423" s="223"/>
      <c r="D3423" s="279"/>
      <c r="E3423" s="279"/>
      <c r="F3423" s="34"/>
      <c r="G3423" s="280"/>
    </row>
    <row r="3424" spans="3:8">
      <c r="C3424" s="223" t="s">
        <v>421</v>
      </c>
      <c r="D3424" s="279" t="s">
        <v>1321</v>
      </c>
      <c r="E3424" s="352">
        <v>2.5000000000000001E-2</v>
      </c>
      <c r="F3424" s="34">
        <f>F3420</f>
        <v>980000</v>
      </c>
      <c r="G3424" s="280">
        <f t="shared" si="87"/>
        <v>24500</v>
      </c>
    </row>
    <row r="3425" spans="3:7">
      <c r="C3425" s="223"/>
      <c r="D3425" s="279"/>
      <c r="E3425" s="279"/>
      <c r="F3425" s="34"/>
      <c r="G3425" s="280"/>
    </row>
    <row r="3426" spans="3:7">
      <c r="C3426" s="338" t="s">
        <v>426</v>
      </c>
      <c r="D3426" s="279"/>
      <c r="E3426" s="279"/>
      <c r="F3426" s="34"/>
      <c r="G3426" s="280"/>
    </row>
    <row r="3427" spans="3:7">
      <c r="C3427" s="223"/>
      <c r="D3427" s="279"/>
      <c r="E3427" s="279"/>
      <c r="F3427" s="34"/>
      <c r="G3427" s="280"/>
    </row>
    <row r="3428" spans="3:7" ht="46.8">
      <c r="C3428" s="223" t="s">
        <v>427</v>
      </c>
      <c r="D3428" s="279" t="s">
        <v>9</v>
      </c>
      <c r="E3428" s="279">
        <v>1</v>
      </c>
      <c r="F3428" s="34"/>
      <c r="G3428" s="280">
        <f t="shared" si="87"/>
        <v>0</v>
      </c>
    </row>
    <row r="3429" spans="3:7">
      <c r="C3429" s="223"/>
      <c r="D3429" s="279"/>
      <c r="E3429" s="279"/>
      <c r="F3429" s="34"/>
      <c r="G3429" s="280"/>
    </row>
    <row r="3430" spans="3:7">
      <c r="C3430" s="223" t="s">
        <v>420</v>
      </c>
      <c r="D3430" s="279" t="s">
        <v>9</v>
      </c>
      <c r="E3430" s="279">
        <v>1</v>
      </c>
      <c r="F3430" s="339"/>
      <c r="G3430" s="280">
        <f>+G3428*F3430</f>
        <v>0</v>
      </c>
    </row>
    <row r="3431" spans="3:7">
      <c r="C3431" s="223"/>
      <c r="D3431" s="279"/>
      <c r="E3431" s="279"/>
      <c r="F3431" s="34"/>
      <c r="G3431" s="280"/>
    </row>
    <row r="3432" spans="3:7">
      <c r="C3432" s="223" t="s">
        <v>421</v>
      </c>
      <c r="D3432" s="279" t="s">
        <v>9</v>
      </c>
      <c r="E3432" s="279">
        <v>1</v>
      </c>
      <c r="F3432" s="34"/>
      <c r="G3432" s="280">
        <f t="shared" si="87"/>
        <v>0</v>
      </c>
    </row>
    <row r="3433" spans="3:7">
      <c r="C3433" s="223"/>
      <c r="D3433" s="279"/>
      <c r="E3433" s="279"/>
      <c r="F3433" s="34"/>
      <c r="G3433" s="280"/>
    </row>
    <row r="3434" spans="3:7">
      <c r="C3434" s="338" t="s">
        <v>428</v>
      </c>
      <c r="D3434" s="279"/>
      <c r="E3434" s="279"/>
      <c r="F3434" s="34"/>
      <c r="G3434" s="280"/>
    </row>
    <row r="3435" spans="3:7">
      <c r="C3435" s="223"/>
      <c r="D3435" s="279"/>
      <c r="E3435" s="279"/>
      <c r="F3435" s="34"/>
      <c r="G3435" s="280"/>
    </row>
    <row r="3436" spans="3:7" ht="46.8">
      <c r="C3436" s="223" t="s">
        <v>429</v>
      </c>
      <c r="D3436" s="279" t="s">
        <v>9</v>
      </c>
      <c r="E3436" s="279">
        <v>0</v>
      </c>
      <c r="F3436" s="34">
        <v>180000</v>
      </c>
      <c r="G3436" s="280">
        <f t="shared" si="87"/>
        <v>0</v>
      </c>
    </row>
    <row r="3437" spans="3:7">
      <c r="C3437" s="223"/>
      <c r="D3437" s="279"/>
      <c r="E3437" s="279"/>
      <c r="F3437" s="34"/>
      <c r="G3437" s="280"/>
    </row>
    <row r="3438" spans="3:7">
      <c r="C3438" s="223" t="s">
        <v>420</v>
      </c>
      <c r="D3438" s="279" t="s">
        <v>9</v>
      </c>
      <c r="E3438" s="571">
        <v>0.05</v>
      </c>
      <c r="F3438" s="339">
        <f>F3436</f>
        <v>180000</v>
      </c>
      <c r="G3438" s="280">
        <f>+G3436*F3438</f>
        <v>0</v>
      </c>
    </row>
    <row r="3439" spans="3:7">
      <c r="C3439" s="223"/>
      <c r="D3439" s="279"/>
      <c r="E3439" s="279"/>
      <c r="F3439" s="34"/>
      <c r="G3439" s="280"/>
    </row>
    <row r="3440" spans="3:7">
      <c r="C3440" s="223" t="s">
        <v>421</v>
      </c>
      <c r="D3440" s="279" t="s">
        <v>9</v>
      </c>
      <c r="E3440" s="572">
        <v>2.5000000000000001E-2</v>
      </c>
      <c r="F3440" s="34">
        <f>F3436</f>
        <v>180000</v>
      </c>
      <c r="G3440" s="280">
        <f t="shared" si="87"/>
        <v>4500</v>
      </c>
    </row>
    <row r="3441" spans="3:7">
      <c r="C3441" s="223"/>
      <c r="D3441" s="279"/>
      <c r="E3441" s="279"/>
      <c r="F3441" s="34"/>
      <c r="G3441" s="280"/>
    </row>
    <row r="3442" spans="3:7">
      <c r="C3442" s="338" t="s">
        <v>430</v>
      </c>
      <c r="D3442" s="279"/>
      <c r="E3442" s="279"/>
      <c r="F3442" s="34"/>
      <c r="G3442" s="280"/>
    </row>
    <row r="3443" spans="3:7">
      <c r="C3443" s="223"/>
      <c r="D3443" s="279"/>
      <c r="E3443" s="279"/>
      <c r="F3443" s="34">
        <v>0</v>
      </c>
      <c r="G3443" s="280"/>
    </row>
    <row r="3444" spans="3:7" ht="46.8">
      <c r="C3444" s="223" t="s">
        <v>1323</v>
      </c>
      <c r="D3444" s="279" t="s">
        <v>9</v>
      </c>
      <c r="E3444" s="279">
        <v>1</v>
      </c>
      <c r="F3444" s="34">
        <v>200000</v>
      </c>
      <c r="G3444" s="280">
        <f t="shared" si="87"/>
        <v>200000</v>
      </c>
    </row>
    <row r="3445" spans="3:7">
      <c r="C3445" s="223"/>
      <c r="D3445" s="279"/>
      <c r="E3445" s="279"/>
      <c r="F3445" s="34"/>
      <c r="G3445" s="280"/>
    </row>
    <row r="3446" spans="3:7">
      <c r="C3446" s="223" t="s">
        <v>420</v>
      </c>
      <c r="D3446" s="279" t="s">
        <v>1321</v>
      </c>
      <c r="E3446" s="352">
        <v>0.05</v>
      </c>
      <c r="F3446" s="339">
        <f>F3444</f>
        <v>200000</v>
      </c>
      <c r="G3446" s="280">
        <f t="shared" si="87"/>
        <v>10000</v>
      </c>
    </row>
    <row r="3447" spans="3:7">
      <c r="C3447" s="223"/>
      <c r="D3447" s="279"/>
      <c r="E3447" s="279"/>
      <c r="F3447" s="34"/>
      <c r="G3447" s="280"/>
    </row>
    <row r="3448" spans="3:7">
      <c r="C3448" s="223" t="s">
        <v>421</v>
      </c>
      <c r="D3448" s="279" t="s">
        <v>1321</v>
      </c>
      <c r="E3448" s="352">
        <v>2.5000000000000001E-2</v>
      </c>
      <c r="F3448" s="34">
        <f>F3444</f>
        <v>200000</v>
      </c>
      <c r="G3448" s="280">
        <f t="shared" si="87"/>
        <v>5000</v>
      </c>
    </row>
    <row r="3449" spans="3:7">
      <c r="C3449" s="223"/>
      <c r="D3449" s="279"/>
      <c r="E3449" s="279"/>
      <c r="F3449" s="34"/>
      <c r="G3449" s="280"/>
    </row>
    <row r="3450" spans="3:7">
      <c r="C3450" s="338" t="s">
        <v>434</v>
      </c>
      <c r="D3450" s="279"/>
      <c r="E3450" s="279"/>
      <c r="F3450" s="34"/>
      <c r="G3450" s="280"/>
    </row>
    <row r="3451" spans="3:7">
      <c r="C3451" s="223"/>
      <c r="D3451" s="279"/>
      <c r="E3451" s="279"/>
      <c r="F3451" s="34"/>
      <c r="G3451" s="280"/>
    </row>
    <row r="3452" spans="3:7" ht="46.8">
      <c r="C3452" s="223" t="s">
        <v>435</v>
      </c>
      <c r="D3452" s="279" t="s">
        <v>9</v>
      </c>
      <c r="E3452" s="279">
        <v>1</v>
      </c>
      <c r="F3452" s="34"/>
      <c r="G3452" s="280">
        <f t="shared" si="87"/>
        <v>0</v>
      </c>
    </row>
    <row r="3453" spans="3:7">
      <c r="C3453" s="223"/>
      <c r="D3453" s="279"/>
      <c r="E3453" s="279"/>
      <c r="F3453" s="34"/>
      <c r="G3453" s="280"/>
    </row>
    <row r="3454" spans="3:7">
      <c r="C3454" s="223" t="s">
        <v>420</v>
      </c>
      <c r="D3454" s="279" t="s">
        <v>9</v>
      </c>
      <c r="E3454" s="279">
        <v>1</v>
      </c>
      <c r="F3454" s="339"/>
      <c r="G3454" s="280">
        <f>+G3452*F3454</f>
        <v>0</v>
      </c>
    </row>
    <row r="3455" spans="3:7">
      <c r="C3455" s="223"/>
      <c r="D3455" s="279"/>
      <c r="E3455" s="279"/>
      <c r="F3455" s="34"/>
      <c r="G3455" s="280"/>
    </row>
    <row r="3456" spans="3:7">
      <c r="C3456" s="223" t="s">
        <v>421</v>
      </c>
      <c r="D3456" s="279" t="s">
        <v>9</v>
      </c>
      <c r="E3456" s="279">
        <v>1</v>
      </c>
      <c r="F3456" s="34"/>
      <c r="G3456" s="280">
        <f t="shared" si="87"/>
        <v>0</v>
      </c>
    </row>
    <row r="3457" spans="3:7">
      <c r="C3457" s="223"/>
      <c r="D3457" s="279"/>
      <c r="E3457" s="279"/>
      <c r="F3457" s="34"/>
      <c r="G3457" s="280"/>
    </row>
    <row r="3458" spans="3:7">
      <c r="C3458" s="338" t="s">
        <v>130</v>
      </c>
      <c r="D3458" s="279"/>
      <c r="E3458" s="279"/>
      <c r="F3458" s="34"/>
      <c r="G3458" s="280"/>
    </row>
    <row r="3459" spans="3:7">
      <c r="C3459" s="223"/>
      <c r="D3459" s="279"/>
      <c r="E3459" s="279"/>
      <c r="F3459" s="34"/>
      <c r="G3459" s="280"/>
    </row>
    <row r="3460" spans="3:7" ht="46.8">
      <c r="C3460" s="223" t="s">
        <v>1324</v>
      </c>
      <c r="D3460" s="279" t="s">
        <v>9</v>
      </c>
      <c r="E3460" s="279">
        <v>1</v>
      </c>
      <c r="F3460" s="34">
        <v>200000</v>
      </c>
      <c r="G3460" s="280">
        <f t="shared" ref="G3460" si="88">(E3460*F3460)</f>
        <v>200000</v>
      </c>
    </row>
    <row r="3461" spans="3:7">
      <c r="C3461" s="223"/>
      <c r="D3461" s="279"/>
      <c r="E3461" s="279"/>
      <c r="F3461" s="34"/>
      <c r="G3461" s="280"/>
    </row>
    <row r="3462" spans="3:7">
      <c r="C3462" s="223" t="s">
        <v>420</v>
      </c>
      <c r="D3462" s="279" t="s">
        <v>1325</v>
      </c>
      <c r="E3462" s="352">
        <v>0.05</v>
      </c>
      <c r="F3462" s="339">
        <f>F3460</f>
        <v>200000</v>
      </c>
      <c r="G3462" s="280">
        <f t="shared" ref="G3462:G3464" si="89">(E3462*F3462)</f>
        <v>10000</v>
      </c>
    </row>
    <row r="3463" spans="3:7">
      <c r="C3463" s="223"/>
      <c r="D3463" s="279"/>
      <c r="E3463" s="279"/>
      <c r="F3463" s="34"/>
      <c r="G3463" s="280"/>
    </row>
    <row r="3464" spans="3:7">
      <c r="C3464" s="223" t="s">
        <v>421</v>
      </c>
      <c r="D3464" s="279" t="s">
        <v>9</v>
      </c>
      <c r="E3464" s="352">
        <v>2.5000000000000001E-2</v>
      </c>
      <c r="F3464" s="34">
        <f>F3460</f>
        <v>200000</v>
      </c>
      <c r="G3464" s="280">
        <f t="shared" si="89"/>
        <v>5000</v>
      </c>
    </row>
    <row r="3465" spans="3:7">
      <c r="C3465" s="223"/>
      <c r="D3465" s="279"/>
      <c r="E3465" s="279"/>
      <c r="F3465" s="34"/>
      <c r="G3465" s="280"/>
    </row>
    <row r="3466" spans="3:7">
      <c r="C3466" s="338" t="s">
        <v>128</v>
      </c>
      <c r="D3466" s="279"/>
      <c r="E3466" s="279"/>
      <c r="F3466" s="34"/>
      <c r="G3466" s="280"/>
    </row>
    <row r="3467" spans="3:7">
      <c r="C3467" s="223"/>
      <c r="D3467" s="279"/>
      <c r="E3467" s="279"/>
      <c r="F3467" s="340"/>
      <c r="G3467" s="280"/>
    </row>
    <row r="3468" spans="3:7" ht="46.8">
      <c r="C3468" s="223" t="s">
        <v>439</v>
      </c>
      <c r="D3468" s="279" t="s">
        <v>9</v>
      </c>
      <c r="E3468" s="279">
        <v>1</v>
      </c>
      <c r="F3468" s="34">
        <v>600000</v>
      </c>
      <c r="G3468" s="280">
        <f t="shared" ref="G3468" si="90">(E3468*F3468)</f>
        <v>600000</v>
      </c>
    </row>
    <row r="3469" spans="3:7">
      <c r="C3469" s="223"/>
      <c r="D3469" s="279"/>
      <c r="E3469" s="279"/>
      <c r="F3469" s="34"/>
      <c r="G3469" s="280"/>
    </row>
    <row r="3470" spans="3:7">
      <c r="C3470" s="223" t="s">
        <v>420</v>
      </c>
      <c r="D3470" s="279" t="s">
        <v>9</v>
      </c>
      <c r="E3470" s="352">
        <v>0.05</v>
      </c>
      <c r="F3470" s="339">
        <v>800000</v>
      </c>
      <c r="G3470" s="280">
        <f t="shared" ref="G3470:G3472" si="91">(E3470*F3470)</f>
        <v>40000</v>
      </c>
    </row>
    <row r="3471" spans="3:7">
      <c r="C3471" s="223"/>
      <c r="D3471" s="279"/>
      <c r="E3471" s="279"/>
      <c r="F3471" s="34"/>
      <c r="G3471" s="280"/>
    </row>
    <row r="3472" spans="3:7">
      <c r="C3472" s="223" t="s">
        <v>421</v>
      </c>
      <c r="D3472" s="279" t="s">
        <v>9</v>
      </c>
      <c r="E3472" s="352">
        <v>2.5000000000000001E-2</v>
      </c>
      <c r="F3472" s="34">
        <v>800000</v>
      </c>
      <c r="G3472" s="280">
        <f t="shared" si="91"/>
        <v>20000</v>
      </c>
    </row>
    <row r="3473" spans="3:7">
      <c r="C3473" s="223"/>
      <c r="D3473" s="279"/>
      <c r="E3473" s="279"/>
      <c r="F3473" s="34"/>
      <c r="G3473" s="280"/>
    </row>
    <row r="3474" spans="3:7">
      <c r="C3474" s="338" t="s">
        <v>129</v>
      </c>
      <c r="D3474" s="279"/>
      <c r="E3474" s="279"/>
      <c r="F3474" s="34"/>
      <c r="G3474" s="280"/>
    </row>
    <row r="3475" spans="3:7">
      <c r="C3475" s="223"/>
      <c r="D3475" s="279"/>
      <c r="E3475" s="279"/>
      <c r="F3475" s="340"/>
      <c r="G3475" s="280"/>
    </row>
    <row r="3476" spans="3:7" ht="46.8">
      <c r="C3476" s="223" t="s">
        <v>440</v>
      </c>
      <c r="D3476" s="279" t="s">
        <v>9</v>
      </c>
      <c r="E3476" s="279">
        <v>1</v>
      </c>
      <c r="F3476" s="34">
        <v>500000</v>
      </c>
      <c r="G3476" s="280">
        <f t="shared" ref="G3476:G3480" si="92">(E3476*F3476)</f>
        <v>500000</v>
      </c>
    </row>
    <row r="3477" spans="3:7">
      <c r="C3477" s="223"/>
      <c r="D3477" s="279"/>
      <c r="E3477" s="279"/>
      <c r="F3477" s="34"/>
      <c r="G3477" s="280"/>
    </row>
    <row r="3478" spans="3:7">
      <c r="C3478" s="223" t="s">
        <v>420</v>
      </c>
      <c r="D3478" s="279" t="s">
        <v>9</v>
      </c>
      <c r="E3478" s="352">
        <v>0.05</v>
      </c>
      <c r="F3478" s="339">
        <v>1000000</v>
      </c>
      <c r="G3478" s="280">
        <f t="shared" si="92"/>
        <v>50000</v>
      </c>
    </row>
    <row r="3479" spans="3:7">
      <c r="C3479" s="223"/>
      <c r="D3479" s="279"/>
      <c r="E3479" s="279"/>
      <c r="F3479" s="34"/>
      <c r="G3479" s="280"/>
    </row>
    <row r="3480" spans="3:7">
      <c r="C3480" s="223" t="s">
        <v>421</v>
      </c>
      <c r="D3480" s="279" t="s">
        <v>9</v>
      </c>
      <c r="E3480" s="352">
        <v>0.1</v>
      </c>
      <c r="F3480" s="34">
        <v>1000000</v>
      </c>
      <c r="G3480" s="280">
        <f t="shared" si="92"/>
        <v>100000</v>
      </c>
    </row>
    <row r="3481" spans="3:7">
      <c r="C3481" s="223"/>
      <c r="D3481" s="279"/>
      <c r="E3481" s="279"/>
      <c r="F3481" s="34"/>
      <c r="G3481" s="280"/>
    </row>
    <row r="3482" spans="3:7">
      <c r="C3482" s="223"/>
      <c r="D3482" s="279"/>
      <c r="E3482" s="279"/>
      <c r="F3482" s="34"/>
      <c r="G3482" s="280"/>
    </row>
    <row r="3483" spans="3:7">
      <c r="C3483" s="338" t="s">
        <v>441</v>
      </c>
      <c r="D3483" s="279"/>
      <c r="E3483" s="279"/>
      <c r="F3483" s="34"/>
      <c r="G3483" s="280"/>
    </row>
    <row r="3484" spans="3:7">
      <c r="C3484" s="223"/>
      <c r="D3484" s="279"/>
      <c r="E3484" s="279"/>
      <c r="F3484" s="34"/>
      <c r="G3484" s="280"/>
    </row>
    <row r="3485" spans="3:7" ht="46.8">
      <c r="C3485" s="223" t="s">
        <v>440</v>
      </c>
      <c r="D3485" s="279" t="s">
        <v>9</v>
      </c>
      <c r="E3485" s="279">
        <v>1</v>
      </c>
      <c r="F3485" s="34">
        <v>92000</v>
      </c>
      <c r="G3485" s="280">
        <f t="shared" ref="G3485:G3489" si="93">(E3485*F3485)</f>
        <v>92000</v>
      </c>
    </row>
    <row r="3486" spans="3:7">
      <c r="C3486" s="223"/>
      <c r="D3486" s="279"/>
      <c r="E3486" s="279"/>
      <c r="F3486" s="34"/>
      <c r="G3486" s="280"/>
    </row>
    <row r="3487" spans="3:7">
      <c r="C3487" s="223" t="s">
        <v>420</v>
      </c>
      <c r="D3487" s="279" t="s">
        <v>9</v>
      </c>
      <c r="E3487" s="571">
        <v>0.05</v>
      </c>
      <c r="F3487" s="339">
        <f>F3485</f>
        <v>92000</v>
      </c>
      <c r="G3487" s="280">
        <f t="shared" si="93"/>
        <v>4600</v>
      </c>
    </row>
    <row r="3488" spans="3:7">
      <c r="C3488" s="223"/>
      <c r="D3488" s="279"/>
      <c r="E3488" s="279"/>
      <c r="F3488" s="34"/>
      <c r="G3488" s="280"/>
    </row>
    <row r="3489" spans="3:7">
      <c r="C3489" s="223" t="s">
        <v>421</v>
      </c>
      <c r="D3489" s="279" t="s">
        <v>9</v>
      </c>
      <c r="E3489" s="572">
        <v>2.5000000000000001E-2</v>
      </c>
      <c r="F3489" s="34">
        <f>F3485</f>
        <v>92000</v>
      </c>
      <c r="G3489" s="280">
        <f t="shared" si="93"/>
        <v>2300</v>
      </c>
    </row>
    <row r="3490" spans="3:7">
      <c r="C3490" s="223"/>
      <c r="D3490" s="279"/>
      <c r="E3490" s="279"/>
      <c r="F3490" s="34"/>
      <c r="G3490" s="280"/>
    </row>
    <row r="3491" spans="3:7">
      <c r="C3491" s="223"/>
      <c r="D3491" s="279"/>
      <c r="E3491" s="279"/>
      <c r="F3491" s="34"/>
      <c r="G3491" s="280"/>
    </row>
    <row r="3492" spans="3:7">
      <c r="C3492" s="338" t="s">
        <v>443</v>
      </c>
      <c r="D3492" s="279"/>
      <c r="E3492" s="279"/>
      <c r="F3492" s="34"/>
      <c r="G3492" s="280"/>
    </row>
    <row r="3493" spans="3:7">
      <c r="C3493" s="223"/>
      <c r="D3493" s="279"/>
      <c r="E3493" s="279"/>
      <c r="F3493" s="34"/>
      <c r="G3493" s="280"/>
    </row>
    <row r="3494" spans="3:7" ht="46.8">
      <c r="C3494" s="223" t="s">
        <v>440</v>
      </c>
      <c r="D3494" s="279" t="s">
        <v>9</v>
      </c>
      <c r="E3494" s="279">
        <v>0</v>
      </c>
      <c r="F3494" s="34">
        <v>120000</v>
      </c>
      <c r="G3494" s="280">
        <f t="shared" ref="G3494" si="94">(E3494*F3494)</f>
        <v>0</v>
      </c>
    </row>
    <row r="3495" spans="3:7">
      <c r="C3495" s="223"/>
      <c r="D3495" s="279"/>
      <c r="E3495" s="279"/>
      <c r="F3495" s="34"/>
      <c r="G3495" s="280"/>
    </row>
    <row r="3496" spans="3:7">
      <c r="C3496" s="223" t="s">
        <v>420</v>
      </c>
      <c r="D3496" s="279" t="s">
        <v>9</v>
      </c>
      <c r="E3496" s="279">
        <v>1</v>
      </c>
      <c r="F3496" s="339"/>
      <c r="G3496" s="280">
        <f>+G3494*F3496</f>
        <v>0</v>
      </c>
    </row>
    <row r="3497" spans="3:7">
      <c r="C3497" s="223"/>
      <c r="D3497" s="279"/>
      <c r="E3497" s="279"/>
      <c r="F3497" s="34"/>
      <c r="G3497" s="280"/>
    </row>
    <row r="3498" spans="3:7">
      <c r="C3498" s="223" t="s">
        <v>421</v>
      </c>
      <c r="D3498" s="279" t="s">
        <v>9</v>
      </c>
      <c r="E3498" s="279">
        <v>1</v>
      </c>
      <c r="F3498" s="34"/>
      <c r="G3498" s="280">
        <f t="shared" ref="G3498" si="95">(E3498*F3498)</f>
        <v>0</v>
      </c>
    </row>
    <row r="3499" spans="3:7">
      <c r="C3499" s="223"/>
      <c r="D3499" s="279"/>
      <c r="E3499" s="279"/>
      <c r="F3499" s="34"/>
      <c r="G3499" s="280"/>
    </row>
    <row r="3500" spans="3:7">
      <c r="C3500" s="338" t="s">
        <v>1597</v>
      </c>
      <c r="D3500" s="279"/>
      <c r="E3500" s="279"/>
      <c r="F3500" s="34"/>
      <c r="G3500" s="280"/>
    </row>
    <row r="3501" spans="3:7">
      <c r="C3501" s="223"/>
      <c r="D3501" s="279"/>
      <c r="E3501" s="279"/>
      <c r="F3501" s="34"/>
      <c r="G3501" s="280"/>
    </row>
    <row r="3502" spans="3:7" ht="46.8">
      <c r="C3502" s="223" t="s">
        <v>440</v>
      </c>
      <c r="D3502" s="279" t="s">
        <v>9</v>
      </c>
      <c r="E3502" s="279">
        <v>0</v>
      </c>
      <c r="F3502" s="34">
        <v>250000</v>
      </c>
      <c r="G3502" s="280">
        <f t="shared" ref="G3502" si="96">(E3502*F3502)</f>
        <v>0</v>
      </c>
    </row>
    <row r="3503" spans="3:7">
      <c r="C3503" s="223"/>
      <c r="D3503" s="279"/>
      <c r="E3503" s="279"/>
      <c r="F3503" s="34"/>
      <c r="G3503" s="280"/>
    </row>
    <row r="3504" spans="3:7">
      <c r="C3504" s="223" t="s">
        <v>420</v>
      </c>
      <c r="D3504" s="279" t="s">
        <v>9</v>
      </c>
      <c r="E3504" s="571">
        <v>0.05</v>
      </c>
      <c r="F3504" s="339">
        <f>F3502</f>
        <v>250000</v>
      </c>
      <c r="G3504" s="280">
        <f>+G3502*F3504</f>
        <v>0</v>
      </c>
    </row>
    <row r="3505" spans="3:8">
      <c r="C3505" s="223"/>
      <c r="D3505" s="279"/>
      <c r="E3505" s="279"/>
      <c r="F3505" s="34"/>
      <c r="G3505" s="280"/>
    </row>
    <row r="3506" spans="3:8">
      <c r="C3506" s="223" t="s">
        <v>421</v>
      </c>
      <c r="D3506" s="279" t="s">
        <v>9</v>
      </c>
      <c r="E3506" s="572">
        <v>2.5000000000000001E-2</v>
      </c>
      <c r="F3506" s="34">
        <f>F3502</f>
        <v>250000</v>
      </c>
      <c r="G3506" s="280">
        <f t="shared" ref="G3506" si="97">(E3506*F3506)</f>
        <v>6250</v>
      </c>
    </row>
    <row r="3507" spans="3:8">
      <c r="C3507" s="223"/>
      <c r="D3507" s="279"/>
      <c r="E3507" s="279"/>
      <c r="F3507" s="34"/>
      <c r="G3507" s="280"/>
    </row>
    <row r="3508" spans="3:8">
      <c r="C3508" s="338" t="s">
        <v>445</v>
      </c>
      <c r="D3508" s="279"/>
      <c r="E3508" s="279"/>
      <c r="F3508" s="34"/>
      <c r="G3508" s="280"/>
    </row>
    <row r="3509" spans="3:8">
      <c r="C3509" s="223"/>
      <c r="D3509" s="279"/>
      <c r="E3509" s="279"/>
      <c r="F3509" s="34"/>
      <c r="G3509" s="280"/>
    </row>
    <row r="3510" spans="3:8" ht="46.8">
      <c r="C3510" s="223" t="s">
        <v>440</v>
      </c>
      <c r="D3510" s="279" t="s">
        <v>9</v>
      </c>
      <c r="E3510" s="279">
        <v>1</v>
      </c>
      <c r="F3510" s="34">
        <v>40500</v>
      </c>
      <c r="G3510" s="280">
        <f t="shared" ref="G3510:G3514" si="98">(E3510*F3510)</f>
        <v>40500</v>
      </c>
    </row>
    <row r="3511" spans="3:8">
      <c r="C3511" s="223"/>
      <c r="D3511" s="279"/>
      <c r="E3511" s="279"/>
      <c r="F3511" s="34"/>
      <c r="G3511" s="280">
        <f t="shared" si="98"/>
        <v>0</v>
      </c>
    </row>
    <row r="3512" spans="3:8">
      <c r="C3512" s="223" t="s">
        <v>420</v>
      </c>
      <c r="D3512" s="279" t="s">
        <v>9</v>
      </c>
      <c r="E3512" s="571">
        <v>0.05</v>
      </c>
      <c r="F3512" s="339">
        <f>F3510</f>
        <v>40500</v>
      </c>
      <c r="G3512" s="280">
        <f t="shared" si="98"/>
        <v>2025</v>
      </c>
    </row>
    <row r="3513" spans="3:8">
      <c r="C3513" s="223"/>
      <c r="D3513" s="279"/>
      <c r="E3513" s="279"/>
      <c r="F3513" s="34"/>
      <c r="G3513" s="280">
        <f t="shared" si="98"/>
        <v>0</v>
      </c>
    </row>
    <row r="3514" spans="3:8">
      <c r="C3514" s="223" t="s">
        <v>421</v>
      </c>
      <c r="D3514" s="279" t="s">
        <v>9</v>
      </c>
      <c r="E3514" s="572">
        <v>2.5000000000000001E-2</v>
      </c>
      <c r="F3514" s="34">
        <f>F3510</f>
        <v>40500</v>
      </c>
      <c r="G3514" s="280">
        <f t="shared" si="98"/>
        <v>1012.5</v>
      </c>
    </row>
    <row r="3515" spans="3:8">
      <c r="C3515" s="223"/>
      <c r="D3515" s="279"/>
      <c r="E3515" s="279"/>
      <c r="F3515" s="34"/>
      <c r="G3515" s="280"/>
    </row>
    <row r="3516" spans="3:8">
      <c r="C3516" s="278" t="s">
        <v>1569</v>
      </c>
      <c r="D3516" s="279"/>
      <c r="E3516" s="279"/>
      <c r="F3516" s="34"/>
      <c r="G3516" s="280"/>
    </row>
    <row r="3517" spans="3:8">
      <c r="C3517" s="278" t="s">
        <v>417</v>
      </c>
      <c r="D3517" s="279"/>
      <c r="E3517" s="279"/>
      <c r="F3517" s="34"/>
      <c r="G3517" s="280"/>
    </row>
    <row r="3518" spans="3:8" s="285" customFormat="1">
      <c r="C3518" s="278" t="s">
        <v>1562</v>
      </c>
      <c r="D3518" s="282"/>
      <c r="E3518" s="282"/>
      <c r="F3518" s="283"/>
      <c r="G3518" s="341">
        <f>SUM(G3419:G3517)</f>
        <v>2946687.5</v>
      </c>
      <c r="H3518" s="242"/>
    </row>
    <row r="3519" spans="3:8" s="285" customFormat="1">
      <c r="C3519" s="278"/>
      <c r="D3519" s="282"/>
      <c r="E3519" s="282"/>
      <c r="F3519" s="283"/>
      <c r="G3519" s="341"/>
      <c r="H3519" s="242"/>
    </row>
    <row r="3520" spans="3:8" s="276" customFormat="1">
      <c r="C3520" s="293"/>
      <c r="D3520" s="342"/>
      <c r="E3520" s="342"/>
      <c r="F3520" s="343"/>
      <c r="G3520" s="344"/>
    </row>
    <row r="3521" spans="2:10" s="285" customFormat="1">
      <c r="C3521" s="278"/>
      <c r="D3521" s="282"/>
      <c r="E3521" s="282"/>
      <c r="F3521" s="283"/>
      <c r="G3521" s="341"/>
      <c r="H3521" s="242"/>
    </row>
    <row r="3522" spans="2:10" s="285" customFormat="1">
      <c r="C3522" s="536" t="s">
        <v>1570</v>
      </c>
      <c r="D3522" s="2"/>
      <c r="E3522" s="2"/>
      <c r="F3522" s="481"/>
      <c r="G3522" s="484"/>
      <c r="H3522" s="509"/>
      <c r="I3522" s="510"/>
      <c r="J3522" s="511"/>
    </row>
    <row r="3523" spans="2:10" s="285" customFormat="1">
      <c r="C3523" s="483"/>
      <c r="D3523" s="2"/>
      <c r="E3523" s="2"/>
      <c r="F3523" s="481"/>
      <c r="G3523" s="484"/>
      <c r="H3523" s="509"/>
      <c r="I3523" s="510"/>
      <c r="J3523" s="550"/>
    </row>
    <row r="3524" spans="2:10" s="285" customFormat="1">
      <c r="B3524" s="285">
        <v>1</v>
      </c>
      <c r="C3524" s="483" t="s">
        <v>1571</v>
      </c>
      <c r="D3524" s="2" t="s">
        <v>1554</v>
      </c>
      <c r="E3524" s="63"/>
      <c r="F3524" s="481"/>
      <c r="G3524" s="484">
        <f>G784</f>
        <v>0</v>
      </c>
      <c r="H3524" s="509"/>
      <c r="I3524" s="510"/>
      <c r="J3524" s="551"/>
    </row>
    <row r="3525" spans="2:10" s="285" customFormat="1">
      <c r="C3525" s="483"/>
      <c r="D3525" s="2"/>
      <c r="E3525" s="63"/>
      <c r="F3525" s="481"/>
      <c r="G3525" s="484"/>
      <c r="H3525" s="509"/>
      <c r="I3525" s="510"/>
      <c r="J3525" s="551"/>
    </row>
    <row r="3526" spans="2:10" s="285" customFormat="1">
      <c r="B3526" s="285">
        <f>B3524+1</f>
        <v>2</v>
      </c>
      <c r="C3526" s="483" t="s">
        <v>1553</v>
      </c>
      <c r="D3526" s="2" t="s">
        <v>1554</v>
      </c>
      <c r="E3526" s="63"/>
      <c r="F3526" s="481"/>
      <c r="G3526" s="484">
        <f>G2104</f>
        <v>14102654.090000002</v>
      </c>
      <c r="H3526" s="509"/>
      <c r="I3526" s="510"/>
      <c r="J3526" s="551"/>
    </row>
    <row r="3527" spans="2:10" s="285" customFormat="1">
      <c r="C3527" s="483"/>
      <c r="D3527" s="2"/>
      <c r="E3527" s="63"/>
      <c r="F3527" s="481"/>
      <c r="G3527" s="484"/>
      <c r="H3527" s="509"/>
      <c r="I3527" s="510"/>
      <c r="J3527" s="551"/>
    </row>
    <row r="3528" spans="2:10" s="285" customFormat="1">
      <c r="B3528" s="285">
        <f t="shared" ref="B3528:B3534" si="99">B3526+1</f>
        <v>3</v>
      </c>
      <c r="C3528" s="483" t="s">
        <v>1572</v>
      </c>
      <c r="D3528" s="2" t="s">
        <v>1554</v>
      </c>
      <c r="E3528" s="63"/>
      <c r="F3528" s="481"/>
      <c r="G3528" s="484">
        <f>G2390</f>
        <v>3319286.25</v>
      </c>
      <c r="H3528" s="509"/>
      <c r="I3528" s="510"/>
      <c r="J3528" s="551"/>
    </row>
    <row r="3529" spans="2:10" s="285" customFormat="1">
      <c r="C3529" s="483"/>
      <c r="D3529" s="2"/>
      <c r="E3529" s="63"/>
      <c r="F3529" s="481"/>
      <c r="G3529" s="484"/>
      <c r="H3529" s="509"/>
      <c r="I3529" s="510"/>
      <c r="J3529" s="551"/>
    </row>
    <row r="3530" spans="2:10" s="285" customFormat="1">
      <c r="B3530" s="285">
        <f t="shared" si="99"/>
        <v>4</v>
      </c>
      <c r="C3530" s="483" t="s">
        <v>1573</v>
      </c>
      <c r="D3530" s="2" t="s">
        <v>1554</v>
      </c>
      <c r="E3530" s="63"/>
      <c r="F3530" s="481"/>
      <c r="G3530" s="484">
        <f>G2838</f>
        <v>3680711</v>
      </c>
      <c r="H3530" s="509"/>
      <c r="I3530" s="510"/>
      <c r="J3530" s="551"/>
    </row>
    <row r="3531" spans="2:10" s="285" customFormat="1">
      <c r="C3531" s="483"/>
      <c r="D3531" s="2"/>
      <c r="E3531" s="63"/>
      <c r="F3531" s="481"/>
      <c r="G3531" s="484"/>
      <c r="H3531" s="509"/>
      <c r="I3531" s="510"/>
      <c r="J3531" s="551"/>
    </row>
    <row r="3532" spans="2:10" s="285" customFormat="1">
      <c r="B3532" s="285">
        <f t="shared" si="99"/>
        <v>5</v>
      </c>
      <c r="C3532" s="483" t="s">
        <v>1574</v>
      </c>
      <c r="D3532" s="2" t="s">
        <v>1554</v>
      </c>
      <c r="E3532" s="63"/>
      <c r="F3532" s="481"/>
      <c r="G3532" s="484">
        <f>G3407</f>
        <v>10801739.074999999</v>
      </c>
      <c r="H3532" s="509"/>
      <c r="I3532" s="510"/>
      <c r="J3532" s="551"/>
    </row>
    <row r="3533" spans="2:10" s="285" customFormat="1">
      <c r="C3533" s="483"/>
      <c r="D3533" s="2"/>
      <c r="E3533" s="63"/>
      <c r="F3533" s="481"/>
      <c r="G3533" s="484"/>
      <c r="H3533" s="509"/>
      <c r="I3533" s="510"/>
      <c r="J3533" s="551"/>
    </row>
    <row r="3534" spans="2:10" s="285" customFormat="1">
      <c r="B3534" s="285">
        <f t="shared" si="99"/>
        <v>6</v>
      </c>
      <c r="C3534" s="483" t="s">
        <v>1575</v>
      </c>
      <c r="D3534" s="2" t="s">
        <v>1554</v>
      </c>
      <c r="E3534" s="63"/>
      <c r="F3534" s="481"/>
      <c r="G3534" s="484">
        <f>G3518</f>
        <v>2946687.5</v>
      </c>
      <c r="H3534" s="509"/>
      <c r="I3534" s="510"/>
      <c r="J3534" s="551"/>
    </row>
    <row r="3535" spans="2:10" s="285" customFormat="1">
      <c r="C3535" s="278"/>
      <c r="D3535" s="282"/>
      <c r="E3535" s="282"/>
      <c r="F3535" s="283"/>
      <c r="G3535" s="552"/>
      <c r="H3535" s="242"/>
    </row>
    <row r="3536" spans="2:10" s="285" customFormat="1">
      <c r="C3536" s="278" t="s">
        <v>1576</v>
      </c>
      <c r="D3536" s="282"/>
      <c r="E3536" s="282"/>
      <c r="F3536" s="283"/>
      <c r="G3536" s="341">
        <f>SUM(G3524:G3535)</f>
        <v>34851077.915000007</v>
      </c>
      <c r="H3536" s="242"/>
    </row>
    <row r="3537" spans="3:8" s="285" customFormat="1">
      <c r="C3537" s="278"/>
      <c r="D3537" s="282"/>
      <c r="E3537" s="282"/>
      <c r="F3537" s="283"/>
      <c r="G3537" s="341"/>
      <c r="H3537" s="242"/>
    </row>
    <row r="3538" spans="3:8">
      <c r="C3538" s="103"/>
      <c r="D3538" s="62"/>
      <c r="E3538" s="62"/>
      <c r="F3538" s="225"/>
      <c r="G3538" s="245"/>
    </row>
    <row r="3539" spans="3:8">
      <c r="C3539" s="482" t="s">
        <v>1577</v>
      </c>
      <c r="D3539" s="63"/>
      <c r="E3539" s="62"/>
      <c r="F3539" s="225"/>
      <c r="G3539" s="245"/>
    </row>
    <row r="3540" spans="3:8" ht="46.8">
      <c r="C3540" s="483" t="s">
        <v>1587</v>
      </c>
      <c r="D3540" s="62" t="s">
        <v>608</v>
      </c>
      <c r="E3540" s="62">
        <v>1</v>
      </c>
      <c r="F3540" s="225">
        <v>1000000</v>
      </c>
      <c r="G3540" s="271">
        <f>E3540*F3540</f>
        <v>1000000</v>
      </c>
    </row>
    <row r="3541" spans="3:8">
      <c r="C3541" s="95"/>
      <c r="D3541" s="62"/>
      <c r="E3541" s="62"/>
      <c r="F3541" s="225"/>
      <c r="G3541" s="245"/>
    </row>
    <row r="3542" spans="3:8" s="285" customFormat="1">
      <c r="C3542" s="278"/>
      <c r="D3542" s="282"/>
      <c r="E3542" s="282"/>
      <c r="F3542" s="283"/>
      <c r="G3542" s="341"/>
      <c r="H3542" s="242"/>
    </row>
    <row r="3543" spans="3:8" s="276" customFormat="1">
      <c r="C3543" s="293"/>
      <c r="D3543" s="342"/>
      <c r="E3543" s="342"/>
      <c r="F3543" s="343"/>
      <c r="G3543" s="344"/>
    </row>
    <row r="3544" spans="3:8" s="285" customFormat="1">
      <c r="C3544" s="278"/>
      <c r="D3544" s="282"/>
      <c r="E3544" s="282"/>
      <c r="F3544" s="283"/>
      <c r="G3544" s="341"/>
      <c r="H3544" s="242"/>
    </row>
    <row r="3545" spans="3:8" s="285" customFormat="1">
      <c r="C3545" s="278" t="s">
        <v>447</v>
      </c>
      <c r="D3545" s="282"/>
      <c r="E3545" s="282"/>
      <c r="F3545" s="283"/>
      <c r="G3545" s="341">
        <f>G3536+G3540</f>
        <v>35851077.915000007</v>
      </c>
      <c r="H3545" s="242"/>
    </row>
    <row r="3546" spans="3:8" s="285" customFormat="1">
      <c r="C3546" s="278"/>
      <c r="D3546" s="282"/>
      <c r="E3546" s="282"/>
      <c r="F3546" s="283"/>
      <c r="G3546" s="341"/>
      <c r="H3546" s="242"/>
    </row>
    <row r="3547" spans="3:8" s="285" customFormat="1">
      <c r="C3547" s="278" t="s">
        <v>137</v>
      </c>
      <c r="D3547" s="282"/>
      <c r="E3547" s="282"/>
      <c r="F3547" s="283"/>
      <c r="G3547" s="341">
        <f>G3545*15%</f>
        <v>5377661.6872500004</v>
      </c>
      <c r="H3547" s="242"/>
    </row>
    <row r="3548" spans="3:8" s="285" customFormat="1">
      <c r="C3548" s="278"/>
      <c r="D3548" s="282"/>
      <c r="E3548" s="282"/>
      <c r="F3548" s="283"/>
      <c r="G3548" s="341"/>
      <c r="H3548" s="242"/>
    </row>
    <row r="3549" spans="3:8" s="285" customFormat="1">
      <c r="C3549" s="278" t="s">
        <v>448</v>
      </c>
      <c r="D3549" s="282"/>
      <c r="E3549" s="282"/>
      <c r="F3549" s="283"/>
      <c r="G3549" s="341">
        <f>G3545+G3547</f>
        <v>41228739.60225001</v>
      </c>
      <c r="H3549" s="242"/>
    </row>
    <row r="3550" spans="3:8" ht="24" thickBot="1">
      <c r="C3550" s="345"/>
      <c r="D3550" s="346"/>
      <c r="E3550" s="346"/>
      <c r="F3550" s="347"/>
      <c r="G3550" s="348"/>
    </row>
  </sheetData>
  <pageMargins left="0.7" right="0.7" top="0.75" bottom="0.75" header="0.3" footer="0.3"/>
  <pageSetup paperSize="9" scale="2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3B1EB-DDEA-4C1D-92EF-44BD793B9322}">
  <dimension ref="B1:L3550"/>
  <sheetViews>
    <sheetView topLeftCell="A3531" zoomScale="70" zoomScaleNormal="70" workbookViewId="0">
      <selection activeCell="C3547" sqref="C3547"/>
    </sheetView>
  </sheetViews>
  <sheetFormatPr defaultColWidth="8.88671875" defaultRowHeight="23.4"/>
  <cols>
    <col min="1" max="2" width="8.88671875" style="230"/>
    <col min="3" max="3" width="118.33203125" style="230" customWidth="1"/>
    <col min="4" max="4" width="11.33203125" style="230" customWidth="1"/>
    <col min="5" max="5" width="16.33203125" style="230" bestFit="1" customWidth="1"/>
    <col min="6" max="6" width="24.5546875" style="349" customWidth="1"/>
    <col min="7" max="7" width="27.77734375" style="349" bestFit="1" customWidth="1"/>
    <col min="8" max="8" width="4.6640625" style="281" customWidth="1"/>
    <col min="9" max="10" width="8.88671875" style="230"/>
    <col min="11" max="11" width="12.6640625" style="230" bestFit="1" customWidth="1"/>
    <col min="12" max="16384" width="8.88671875" style="230"/>
  </cols>
  <sheetData>
    <row r="1" spans="3:8" ht="24" thickBot="1">
      <c r="C1" s="235"/>
      <c r="D1" s="235"/>
      <c r="E1" s="235"/>
      <c r="F1" s="236"/>
      <c r="G1" s="236"/>
      <c r="H1" s="237"/>
    </row>
    <row r="2" spans="3:8">
      <c r="C2" s="238"/>
      <c r="D2" s="239"/>
      <c r="E2" s="239"/>
      <c r="F2" s="240"/>
      <c r="G2" s="241"/>
      <c r="H2" s="242"/>
    </row>
    <row r="3" spans="3:8">
      <c r="C3" s="103"/>
      <c r="D3" s="63" t="s">
        <v>0</v>
      </c>
      <c r="E3" s="63" t="s">
        <v>1</v>
      </c>
      <c r="F3" s="60" t="s">
        <v>133</v>
      </c>
      <c r="G3" s="61" t="s">
        <v>134</v>
      </c>
      <c r="H3" s="242"/>
    </row>
    <row r="4" spans="3:8">
      <c r="C4" s="103"/>
      <c r="D4" s="63"/>
      <c r="E4" s="63"/>
      <c r="F4" s="60"/>
      <c r="G4" s="61"/>
      <c r="H4" s="242"/>
    </row>
    <row r="5" spans="3:8">
      <c r="C5" s="558" t="s">
        <v>1585</v>
      </c>
      <c r="D5" s="244" t="s">
        <v>3</v>
      </c>
      <c r="E5" s="62"/>
      <c r="F5" s="225"/>
      <c r="G5" s="245"/>
      <c r="H5" s="242"/>
    </row>
    <row r="6" spans="3:8">
      <c r="C6" s="521"/>
      <c r="D6" s="62"/>
      <c r="E6" s="62"/>
      <c r="F6" s="225"/>
      <c r="G6" s="245"/>
      <c r="H6" s="242"/>
    </row>
    <row r="7" spans="3:8" s="246" customFormat="1">
      <c r="C7" s="243" t="s">
        <v>450</v>
      </c>
      <c r="D7" s="58" t="s">
        <v>3</v>
      </c>
      <c r="E7" s="59"/>
      <c r="F7" s="60"/>
      <c r="G7" s="61"/>
    </row>
    <row r="8" spans="3:8" s="246" customFormat="1">
      <c r="C8" s="243"/>
      <c r="D8" s="58"/>
      <c r="E8" s="59"/>
      <c r="F8" s="60"/>
      <c r="G8" s="61"/>
    </row>
    <row r="9" spans="3:8" s="246" customFormat="1">
      <c r="C9" s="559" t="s">
        <v>1586</v>
      </c>
      <c r="D9" s="58" t="s">
        <v>3</v>
      </c>
      <c r="E9" s="59"/>
      <c r="F9" s="60"/>
      <c r="G9" s="61"/>
    </row>
    <row r="10" spans="3:8" s="246" customFormat="1">
      <c r="C10" s="57"/>
      <c r="D10" s="58"/>
      <c r="E10" s="59"/>
      <c r="F10" s="60"/>
      <c r="G10" s="61"/>
    </row>
    <row r="11" spans="3:8" s="246" customFormat="1" ht="172.5" customHeight="1">
      <c r="C11" s="95" t="s">
        <v>451</v>
      </c>
      <c r="D11" s="91"/>
      <c r="E11" s="62"/>
      <c r="F11" s="96"/>
      <c r="G11" s="97"/>
    </row>
    <row r="12" spans="3:8" s="246" customFormat="1">
      <c r="C12" s="95"/>
      <c r="D12" s="91"/>
      <c r="E12" s="62"/>
      <c r="F12" s="96"/>
      <c r="G12" s="97"/>
    </row>
    <row r="13" spans="3:8" s="247" customFormat="1">
      <c r="C13" s="98" t="s">
        <v>452</v>
      </c>
      <c r="D13" s="58" t="s">
        <v>8</v>
      </c>
      <c r="E13" s="62"/>
      <c r="F13" s="99"/>
      <c r="G13" s="100"/>
    </row>
    <row r="14" spans="3:8" s="246" customFormat="1">
      <c r="C14" s="95"/>
      <c r="D14" s="91"/>
      <c r="E14" s="62"/>
      <c r="F14" s="96"/>
      <c r="G14" s="97"/>
    </row>
    <row r="15" spans="3:8" s="246" customFormat="1" ht="70.2">
      <c r="C15" s="95" t="s">
        <v>453</v>
      </c>
      <c r="D15" s="91"/>
      <c r="E15" s="62"/>
      <c r="F15" s="96"/>
      <c r="G15" s="97"/>
    </row>
    <row r="16" spans="3:8" s="246" customFormat="1">
      <c r="C16" s="95"/>
      <c r="D16" s="91"/>
      <c r="E16" s="62"/>
      <c r="F16" s="96"/>
      <c r="G16" s="97"/>
    </row>
    <row r="17" spans="3:7" s="246" customFormat="1" ht="46.8">
      <c r="C17" s="95" t="s">
        <v>454</v>
      </c>
      <c r="D17" s="91"/>
      <c r="E17" s="62"/>
      <c r="F17" s="96"/>
      <c r="G17" s="97"/>
    </row>
    <row r="18" spans="3:7" s="246" customFormat="1">
      <c r="C18" s="95"/>
      <c r="D18" s="91"/>
      <c r="E18" s="62"/>
      <c r="F18" s="96"/>
      <c r="G18" s="97"/>
    </row>
    <row r="19" spans="3:7" s="246" customFormat="1" ht="93.6">
      <c r="C19" s="95" t="s">
        <v>455</v>
      </c>
      <c r="D19" s="91"/>
      <c r="E19" s="62"/>
      <c r="F19" s="96"/>
      <c r="G19" s="97"/>
    </row>
    <row r="20" spans="3:7" s="246" customFormat="1">
      <c r="C20" s="95"/>
      <c r="D20" s="91"/>
      <c r="E20" s="62"/>
      <c r="F20" s="96"/>
      <c r="G20" s="97"/>
    </row>
    <row r="21" spans="3:7" s="246" customFormat="1" ht="46.8">
      <c r="C21" s="95" t="s">
        <v>456</v>
      </c>
      <c r="D21" s="91"/>
      <c r="E21" s="62"/>
      <c r="F21" s="96"/>
      <c r="G21" s="97"/>
    </row>
    <row r="22" spans="3:7" s="246" customFormat="1">
      <c r="C22" s="95"/>
      <c r="D22" s="91"/>
      <c r="E22" s="62"/>
      <c r="F22" s="96"/>
      <c r="G22" s="97"/>
    </row>
    <row r="23" spans="3:7" s="246" customFormat="1" ht="46.8">
      <c r="C23" s="95" t="s">
        <v>457</v>
      </c>
      <c r="D23" s="91"/>
      <c r="E23" s="62"/>
      <c r="F23" s="96"/>
      <c r="G23" s="97"/>
    </row>
    <row r="24" spans="3:7" s="246" customFormat="1">
      <c r="C24" s="95"/>
      <c r="D24" s="91"/>
      <c r="E24" s="62"/>
      <c r="F24" s="96"/>
      <c r="G24" s="97"/>
    </row>
    <row r="25" spans="3:7" s="246" customFormat="1" ht="46.8">
      <c r="C25" s="95" t="s">
        <v>458</v>
      </c>
      <c r="D25" s="91"/>
      <c r="E25" s="62"/>
      <c r="F25" s="96"/>
      <c r="G25" s="97"/>
    </row>
    <row r="26" spans="3:7" s="246" customFormat="1">
      <c r="C26" s="95"/>
      <c r="D26" s="91"/>
      <c r="E26" s="62"/>
      <c r="F26" s="96"/>
      <c r="G26" s="97"/>
    </row>
    <row r="27" spans="3:7" s="246" customFormat="1" ht="117">
      <c r="C27" s="95" t="s">
        <v>459</v>
      </c>
      <c r="D27" s="91"/>
      <c r="E27" s="62"/>
      <c r="F27" s="96"/>
      <c r="G27" s="97"/>
    </row>
    <row r="28" spans="3:7" s="246" customFormat="1">
      <c r="C28" s="95"/>
      <c r="D28" s="91"/>
      <c r="E28" s="62"/>
      <c r="F28" s="96"/>
      <c r="G28" s="97"/>
    </row>
    <row r="29" spans="3:7" s="247" customFormat="1">
      <c r="C29" s="98" t="s">
        <v>460</v>
      </c>
      <c r="D29" s="58" t="s">
        <v>8</v>
      </c>
      <c r="E29" s="62"/>
      <c r="F29" s="99"/>
      <c r="G29" s="100"/>
    </row>
    <row r="30" spans="3:7" s="246" customFormat="1">
      <c r="C30" s="95"/>
      <c r="D30" s="91"/>
      <c r="E30" s="62"/>
      <c r="F30" s="96"/>
      <c r="G30" s="97"/>
    </row>
    <row r="31" spans="3:7" s="247" customFormat="1">
      <c r="C31" s="98" t="s">
        <v>461</v>
      </c>
      <c r="D31" s="58" t="s">
        <v>11</v>
      </c>
      <c r="E31" s="62"/>
      <c r="F31" s="99"/>
      <c r="G31" s="100"/>
    </row>
    <row r="32" spans="3:7" s="246" customFormat="1">
      <c r="C32" s="95"/>
      <c r="D32" s="91"/>
      <c r="E32" s="62"/>
      <c r="F32" s="96"/>
      <c r="G32" s="97"/>
    </row>
    <row r="33" spans="3:7" s="246" customFormat="1" ht="261" customHeight="1">
      <c r="C33" s="95" t="s">
        <v>462</v>
      </c>
      <c r="D33" s="91"/>
      <c r="E33" s="62"/>
      <c r="F33" s="96"/>
      <c r="G33" s="97"/>
    </row>
    <row r="34" spans="3:7" s="246" customFormat="1">
      <c r="C34" s="95"/>
      <c r="D34" s="91"/>
      <c r="E34" s="62"/>
      <c r="F34" s="96"/>
      <c r="G34" s="97"/>
    </row>
    <row r="35" spans="3:7" s="246" customFormat="1" ht="70.2">
      <c r="C35" s="95" t="s">
        <v>463</v>
      </c>
      <c r="D35" s="91"/>
      <c r="E35" s="62"/>
      <c r="F35" s="96"/>
      <c r="G35" s="97"/>
    </row>
    <row r="36" spans="3:7" s="246" customFormat="1">
      <c r="C36" s="95"/>
      <c r="D36" s="91"/>
      <c r="E36" s="62"/>
      <c r="F36" s="96"/>
      <c r="G36" s="97"/>
    </row>
    <row r="37" spans="3:7" s="246" customFormat="1" ht="46.8">
      <c r="C37" s="95" t="s">
        <v>464</v>
      </c>
      <c r="D37" s="91"/>
      <c r="E37" s="62"/>
      <c r="F37" s="96"/>
      <c r="G37" s="97"/>
    </row>
    <row r="38" spans="3:7" s="246" customFormat="1">
      <c r="C38" s="95"/>
      <c r="D38" s="91"/>
      <c r="E38" s="62"/>
      <c r="F38" s="96"/>
      <c r="G38" s="97"/>
    </row>
    <row r="39" spans="3:7" s="246" customFormat="1" ht="93.6">
      <c r="C39" s="95" t="s">
        <v>465</v>
      </c>
      <c r="D39" s="91"/>
      <c r="E39" s="62"/>
      <c r="F39" s="96"/>
      <c r="G39" s="97"/>
    </row>
    <row r="40" spans="3:7" s="246" customFormat="1">
      <c r="C40" s="95"/>
      <c r="D40" s="91"/>
      <c r="E40" s="62"/>
      <c r="F40" s="96"/>
      <c r="G40" s="97"/>
    </row>
    <row r="41" spans="3:7" s="246" customFormat="1" ht="93.6">
      <c r="C41" s="95" t="s">
        <v>466</v>
      </c>
      <c r="D41" s="91"/>
      <c r="E41" s="62"/>
      <c r="F41" s="96"/>
      <c r="G41" s="97"/>
    </row>
    <row r="42" spans="3:7" s="246" customFormat="1">
      <c r="C42" s="95"/>
      <c r="D42" s="91"/>
      <c r="E42" s="62"/>
      <c r="F42" s="96"/>
      <c r="G42" s="97"/>
    </row>
    <row r="43" spans="3:7" s="246" customFormat="1" ht="93.6">
      <c r="C43" s="95" t="s">
        <v>467</v>
      </c>
      <c r="D43" s="91"/>
      <c r="E43" s="62"/>
      <c r="F43" s="96"/>
      <c r="G43" s="97"/>
    </row>
    <row r="44" spans="3:7" s="246" customFormat="1">
      <c r="C44" s="95"/>
      <c r="D44" s="91"/>
      <c r="E44" s="62"/>
      <c r="F44" s="96"/>
      <c r="G44" s="97"/>
    </row>
    <row r="45" spans="3:7" s="247" customFormat="1">
      <c r="C45" s="98" t="s">
        <v>468</v>
      </c>
      <c r="D45" s="58" t="s">
        <v>8</v>
      </c>
      <c r="E45" s="63"/>
      <c r="F45" s="99"/>
      <c r="G45" s="100"/>
    </row>
    <row r="46" spans="3:7" s="246" customFormat="1">
      <c r="C46" s="95"/>
      <c r="D46" s="91"/>
      <c r="E46" s="62"/>
      <c r="F46" s="96"/>
      <c r="G46" s="97"/>
    </row>
    <row r="47" spans="3:7" s="246" customFormat="1" ht="46.8">
      <c r="C47" s="95" t="s">
        <v>469</v>
      </c>
      <c r="D47" s="91"/>
      <c r="E47" s="62"/>
      <c r="F47" s="96"/>
      <c r="G47" s="97"/>
    </row>
    <row r="48" spans="3:7" s="246" customFormat="1">
      <c r="C48" s="95"/>
      <c r="D48" s="91"/>
      <c r="E48" s="62"/>
      <c r="F48" s="96"/>
      <c r="G48" s="97"/>
    </row>
    <row r="49" spans="3:7" s="246" customFormat="1" ht="46.8">
      <c r="C49" s="95" t="s">
        <v>470</v>
      </c>
      <c r="D49" s="91"/>
      <c r="E49" s="62"/>
      <c r="F49" s="96"/>
      <c r="G49" s="97"/>
    </row>
    <row r="50" spans="3:7" s="246" customFormat="1">
      <c r="C50" s="95"/>
      <c r="D50" s="91"/>
      <c r="E50" s="62"/>
      <c r="F50" s="96"/>
      <c r="G50" s="97"/>
    </row>
    <row r="51" spans="3:7" s="246" customFormat="1">
      <c r="C51" s="95" t="s">
        <v>471</v>
      </c>
      <c r="D51" s="91"/>
      <c r="E51" s="62"/>
      <c r="F51" s="96"/>
      <c r="G51" s="97"/>
    </row>
    <row r="52" spans="3:7" s="246" customFormat="1">
      <c r="C52" s="95"/>
      <c r="D52" s="91"/>
      <c r="E52" s="62"/>
      <c r="F52" s="96"/>
      <c r="G52" s="97"/>
    </row>
    <row r="53" spans="3:7" s="247" customFormat="1">
      <c r="C53" s="98" t="s">
        <v>472</v>
      </c>
      <c r="D53" s="58" t="s">
        <v>8</v>
      </c>
      <c r="E53" s="63"/>
      <c r="F53" s="99"/>
      <c r="G53" s="100"/>
    </row>
    <row r="54" spans="3:7" s="246" customFormat="1">
      <c r="C54" s="95"/>
      <c r="D54" s="91"/>
      <c r="E54" s="62"/>
      <c r="F54" s="96"/>
      <c r="G54" s="97"/>
    </row>
    <row r="55" spans="3:7" s="246" customFormat="1" ht="93.6">
      <c r="C55" s="95" t="s">
        <v>473</v>
      </c>
      <c r="D55" s="91"/>
      <c r="E55" s="62"/>
      <c r="F55" s="96"/>
      <c r="G55" s="97"/>
    </row>
    <row r="56" spans="3:7" s="246" customFormat="1">
      <c r="C56" s="95"/>
      <c r="D56" s="91"/>
      <c r="E56" s="62"/>
      <c r="F56" s="96"/>
      <c r="G56" s="97"/>
    </row>
    <row r="57" spans="3:7" s="247" customFormat="1">
      <c r="C57" s="98" t="s">
        <v>474</v>
      </c>
      <c r="D57" s="58" t="s">
        <v>8</v>
      </c>
      <c r="E57" s="63"/>
      <c r="F57" s="99"/>
      <c r="G57" s="100"/>
    </row>
    <row r="58" spans="3:7" s="246" customFormat="1">
      <c r="C58" s="95"/>
      <c r="D58" s="91"/>
      <c r="E58" s="62"/>
      <c r="F58" s="96"/>
      <c r="G58" s="97"/>
    </row>
    <row r="59" spans="3:7" s="247" customFormat="1">
      <c r="C59" s="98" t="s">
        <v>475</v>
      </c>
      <c r="D59" s="58" t="s">
        <v>5</v>
      </c>
      <c r="E59" s="63"/>
      <c r="F59" s="99"/>
      <c r="G59" s="100"/>
    </row>
    <row r="60" spans="3:7" s="246" customFormat="1">
      <c r="C60" s="95"/>
      <c r="D60" s="91"/>
      <c r="E60" s="62"/>
      <c r="F60" s="96"/>
      <c r="G60" s="97"/>
    </row>
    <row r="61" spans="3:7" s="246" customFormat="1">
      <c r="C61" s="95" t="s">
        <v>476</v>
      </c>
      <c r="D61" s="91" t="s">
        <v>477</v>
      </c>
      <c r="E61" s="62"/>
      <c r="F61" s="101"/>
      <c r="G61" s="97"/>
    </row>
    <row r="62" spans="3:7" s="246" customFormat="1">
      <c r="C62" s="95"/>
      <c r="D62" s="91"/>
      <c r="E62" s="62"/>
      <c r="F62" s="101"/>
      <c r="G62" s="97"/>
    </row>
    <row r="63" spans="3:7" s="246" customFormat="1">
      <c r="C63" s="95" t="s">
        <v>478</v>
      </c>
      <c r="D63" s="91" t="s">
        <v>477</v>
      </c>
      <c r="E63" s="62"/>
      <c r="F63" s="101"/>
      <c r="G63" s="97"/>
    </row>
    <row r="64" spans="3:7" s="246" customFormat="1">
      <c r="C64" s="95"/>
      <c r="D64" s="91"/>
      <c r="E64" s="62"/>
      <c r="F64" s="101"/>
      <c r="G64" s="97"/>
    </row>
    <row r="65" spans="3:7" s="246" customFormat="1" ht="210.6">
      <c r="C65" s="95" t="s">
        <v>479</v>
      </c>
      <c r="D65" s="91" t="s">
        <v>477</v>
      </c>
      <c r="E65" s="62"/>
      <c r="F65" s="101"/>
      <c r="G65" s="97"/>
    </row>
    <row r="66" spans="3:7" s="246" customFormat="1">
      <c r="C66" s="95"/>
      <c r="D66" s="91"/>
      <c r="E66" s="62"/>
      <c r="F66" s="101"/>
      <c r="G66" s="97"/>
    </row>
    <row r="67" spans="3:7" s="246" customFormat="1" ht="70.2">
      <c r="C67" s="95" t="s">
        <v>480</v>
      </c>
      <c r="D67" s="91" t="s">
        <v>477</v>
      </c>
      <c r="E67" s="62"/>
      <c r="F67" s="101"/>
      <c r="G67" s="97"/>
    </row>
    <row r="68" spans="3:7" s="246" customFormat="1">
      <c r="C68" s="95"/>
      <c r="D68" s="91"/>
      <c r="E68" s="62"/>
      <c r="F68" s="101"/>
      <c r="G68" s="97"/>
    </row>
    <row r="69" spans="3:7" s="246" customFormat="1" ht="70.2">
      <c r="C69" s="95" t="s">
        <v>481</v>
      </c>
      <c r="D69" s="91" t="s">
        <v>477</v>
      </c>
      <c r="E69" s="62"/>
      <c r="F69" s="101"/>
      <c r="G69" s="97"/>
    </row>
    <row r="70" spans="3:7" s="246" customFormat="1">
      <c r="C70" s="95"/>
      <c r="D70" s="91"/>
      <c r="E70" s="62"/>
      <c r="F70" s="101"/>
      <c r="G70" s="97"/>
    </row>
    <row r="71" spans="3:7" s="246" customFormat="1">
      <c r="C71" s="95" t="s">
        <v>482</v>
      </c>
      <c r="D71" s="91" t="s">
        <v>477</v>
      </c>
      <c r="E71" s="62"/>
      <c r="F71" s="101"/>
      <c r="G71" s="97"/>
    </row>
    <row r="72" spans="3:7" s="246" customFormat="1">
      <c r="C72" s="95"/>
      <c r="D72" s="91"/>
      <c r="E72" s="62"/>
      <c r="F72" s="101"/>
      <c r="G72" s="97"/>
    </row>
    <row r="73" spans="3:7" s="246" customFormat="1" ht="187.2">
      <c r="C73" s="95" t="s">
        <v>483</v>
      </c>
      <c r="D73" s="91" t="s">
        <v>477</v>
      </c>
      <c r="E73" s="62"/>
      <c r="F73" s="101"/>
      <c r="G73" s="97"/>
    </row>
    <row r="74" spans="3:7" s="246" customFormat="1">
      <c r="C74" s="95"/>
      <c r="D74" s="91"/>
      <c r="E74" s="62"/>
      <c r="F74" s="101"/>
      <c r="G74" s="97"/>
    </row>
    <row r="75" spans="3:7" s="246" customFormat="1">
      <c r="C75" s="95" t="s">
        <v>484</v>
      </c>
      <c r="D75" s="91" t="s">
        <v>477</v>
      </c>
      <c r="E75" s="62"/>
      <c r="F75" s="101"/>
      <c r="G75" s="97"/>
    </row>
    <row r="76" spans="3:7" s="246" customFormat="1">
      <c r="C76" s="95"/>
      <c r="D76" s="91"/>
      <c r="E76" s="62"/>
      <c r="F76" s="101"/>
      <c r="G76" s="97"/>
    </row>
    <row r="77" spans="3:7" s="246" customFormat="1" ht="46.8">
      <c r="C77" s="95" t="s">
        <v>485</v>
      </c>
      <c r="D77" s="91" t="s">
        <v>477</v>
      </c>
      <c r="E77" s="62"/>
      <c r="F77" s="101"/>
      <c r="G77" s="97"/>
    </row>
    <row r="78" spans="3:7" s="246" customFormat="1">
      <c r="C78" s="95"/>
      <c r="D78" s="91"/>
      <c r="E78" s="62"/>
      <c r="F78" s="101"/>
      <c r="G78" s="97"/>
    </row>
    <row r="79" spans="3:7" s="246" customFormat="1" ht="46.8">
      <c r="C79" s="95" t="s">
        <v>486</v>
      </c>
      <c r="D79" s="91" t="s">
        <v>477</v>
      </c>
      <c r="E79" s="62"/>
      <c r="F79" s="101"/>
      <c r="G79" s="97"/>
    </row>
    <row r="80" spans="3:7" s="246" customFormat="1">
      <c r="C80" s="95"/>
      <c r="D80" s="91"/>
      <c r="E80" s="62"/>
      <c r="F80" s="101"/>
      <c r="G80" s="97"/>
    </row>
    <row r="81" spans="3:7" s="246" customFormat="1" ht="46.8">
      <c r="C81" s="95" t="s">
        <v>487</v>
      </c>
      <c r="D81" s="91" t="s">
        <v>477</v>
      </c>
      <c r="E81" s="62"/>
      <c r="F81" s="101"/>
      <c r="G81" s="97"/>
    </row>
    <row r="82" spans="3:7" s="246" customFormat="1">
      <c r="C82" s="95"/>
      <c r="D82" s="91"/>
      <c r="E82" s="62"/>
      <c r="F82" s="101"/>
      <c r="G82" s="97"/>
    </row>
    <row r="83" spans="3:7" s="246" customFormat="1" ht="46.8">
      <c r="C83" s="95" t="s">
        <v>488</v>
      </c>
      <c r="D83" s="91" t="s">
        <v>477</v>
      </c>
      <c r="E83" s="62"/>
      <c r="F83" s="101"/>
      <c r="G83" s="97"/>
    </row>
    <row r="84" spans="3:7" s="246" customFormat="1">
      <c r="C84" s="95"/>
      <c r="D84" s="91"/>
      <c r="E84" s="62"/>
      <c r="F84" s="101"/>
      <c r="G84" s="97"/>
    </row>
    <row r="85" spans="3:7" s="246" customFormat="1">
      <c r="C85" s="95" t="s">
        <v>489</v>
      </c>
      <c r="D85" s="91" t="s">
        <v>9</v>
      </c>
      <c r="E85" s="62">
        <v>1</v>
      </c>
      <c r="F85" s="101"/>
      <c r="G85" s="97">
        <f>E85*F85</f>
        <v>0</v>
      </c>
    </row>
    <row r="86" spans="3:7" s="246" customFormat="1">
      <c r="C86" s="95"/>
      <c r="D86" s="91"/>
      <c r="E86" s="62"/>
      <c r="F86" s="101"/>
      <c r="G86" s="97"/>
    </row>
    <row r="87" spans="3:7" s="246" customFormat="1">
      <c r="C87" s="95" t="s">
        <v>490</v>
      </c>
      <c r="D87" s="91" t="s">
        <v>477</v>
      </c>
      <c r="E87" s="62"/>
      <c r="F87" s="101"/>
      <c r="G87" s="97"/>
    </row>
    <row r="88" spans="3:7" s="246" customFormat="1">
      <c r="C88" s="95"/>
      <c r="D88" s="91"/>
      <c r="E88" s="62"/>
      <c r="F88" s="101"/>
      <c r="G88" s="97"/>
    </row>
    <row r="89" spans="3:7" s="246" customFormat="1" ht="46.8">
      <c r="C89" s="95" t="s">
        <v>491</v>
      </c>
      <c r="D89" s="91" t="s">
        <v>9</v>
      </c>
      <c r="E89" s="62">
        <v>1</v>
      </c>
      <c r="F89" s="101"/>
      <c r="G89" s="97">
        <f>E89*F89</f>
        <v>0</v>
      </c>
    </row>
    <row r="90" spans="3:7" s="246" customFormat="1">
      <c r="C90" s="95"/>
      <c r="D90" s="91"/>
      <c r="E90" s="62"/>
      <c r="F90" s="101"/>
      <c r="G90" s="97"/>
    </row>
    <row r="91" spans="3:7" s="246" customFormat="1" ht="46.8">
      <c r="C91" s="95" t="s">
        <v>492</v>
      </c>
      <c r="D91" s="91" t="s">
        <v>9</v>
      </c>
      <c r="E91" s="62">
        <v>1</v>
      </c>
      <c r="F91" s="101"/>
      <c r="G91" s="97">
        <f>E91*F91</f>
        <v>0</v>
      </c>
    </row>
    <row r="92" spans="3:7" s="246" customFormat="1">
      <c r="C92" s="95"/>
      <c r="D92" s="91"/>
      <c r="E92" s="62"/>
      <c r="F92" s="101"/>
      <c r="G92" s="97"/>
    </row>
    <row r="93" spans="3:7" s="246" customFormat="1">
      <c r="C93" s="95" t="s">
        <v>493</v>
      </c>
      <c r="D93" s="91" t="s">
        <v>477</v>
      </c>
      <c r="E93" s="62"/>
      <c r="F93" s="101"/>
      <c r="G93" s="97"/>
    </row>
    <row r="94" spans="3:7" s="246" customFormat="1">
      <c r="C94" s="95"/>
      <c r="D94" s="91"/>
      <c r="E94" s="62"/>
      <c r="F94" s="101"/>
      <c r="G94" s="97"/>
    </row>
    <row r="95" spans="3:7" s="246" customFormat="1">
      <c r="C95" s="95" t="s">
        <v>494</v>
      </c>
      <c r="D95" s="91" t="s">
        <v>477</v>
      </c>
      <c r="E95" s="62"/>
      <c r="F95" s="101"/>
      <c r="G95" s="97"/>
    </row>
    <row r="96" spans="3:7" s="246" customFormat="1">
      <c r="C96" s="95"/>
      <c r="D96" s="91"/>
      <c r="E96" s="62"/>
      <c r="F96" s="101"/>
      <c r="G96" s="97"/>
    </row>
    <row r="97" spans="3:7" s="246" customFormat="1" ht="46.8">
      <c r="C97" s="95" t="s">
        <v>495</v>
      </c>
      <c r="D97" s="91" t="s">
        <v>477</v>
      </c>
      <c r="E97" s="62"/>
      <c r="F97" s="101"/>
      <c r="G97" s="97"/>
    </row>
    <row r="98" spans="3:7" s="246" customFormat="1">
      <c r="C98" s="95"/>
      <c r="D98" s="91"/>
      <c r="E98" s="62"/>
      <c r="F98" s="101"/>
      <c r="G98" s="97"/>
    </row>
    <row r="99" spans="3:7" s="246" customFormat="1">
      <c r="C99" s="95" t="s">
        <v>496</v>
      </c>
      <c r="D99" s="91" t="s">
        <v>477</v>
      </c>
      <c r="E99" s="62"/>
      <c r="F99" s="101"/>
      <c r="G99" s="97"/>
    </row>
    <row r="100" spans="3:7" s="246" customFormat="1">
      <c r="C100" s="95"/>
      <c r="D100" s="91"/>
      <c r="E100" s="62"/>
      <c r="F100" s="101"/>
      <c r="G100" s="97"/>
    </row>
    <row r="101" spans="3:7" s="246" customFormat="1" ht="46.8">
      <c r="C101" s="95" t="s">
        <v>497</v>
      </c>
      <c r="D101" s="91" t="s">
        <v>477</v>
      </c>
      <c r="E101" s="62"/>
      <c r="F101" s="101"/>
      <c r="G101" s="97"/>
    </row>
    <row r="102" spans="3:7" s="246" customFormat="1">
      <c r="C102" s="95"/>
      <c r="D102" s="91"/>
      <c r="E102" s="62"/>
      <c r="F102" s="96"/>
      <c r="G102" s="97"/>
    </row>
    <row r="103" spans="3:7" s="247" customFormat="1">
      <c r="C103" s="98" t="s">
        <v>461</v>
      </c>
      <c r="D103" s="58"/>
      <c r="E103" s="63"/>
      <c r="F103" s="99"/>
      <c r="G103" s="100"/>
    </row>
    <row r="104" spans="3:7" s="246" customFormat="1">
      <c r="C104" s="95"/>
      <c r="D104" s="91"/>
      <c r="E104" s="62"/>
      <c r="F104" s="96"/>
      <c r="G104" s="97"/>
    </row>
    <row r="105" spans="3:7" s="246" customFormat="1" ht="70.2">
      <c r="C105" s="95" t="s">
        <v>498</v>
      </c>
      <c r="D105" s="91" t="s">
        <v>477</v>
      </c>
      <c r="E105" s="62"/>
      <c r="F105" s="101"/>
      <c r="G105" s="97"/>
    </row>
    <row r="106" spans="3:7" s="246" customFormat="1">
      <c r="C106" s="95"/>
      <c r="D106" s="91"/>
      <c r="E106" s="62"/>
      <c r="F106" s="96"/>
      <c r="G106" s="97"/>
    </row>
    <row r="107" spans="3:7" s="246" customFormat="1">
      <c r="C107" s="95" t="s">
        <v>489</v>
      </c>
      <c r="D107" s="91" t="s">
        <v>9</v>
      </c>
      <c r="E107" s="62">
        <v>1</v>
      </c>
      <c r="F107" s="101"/>
      <c r="G107" s="97">
        <f>E107*F107</f>
        <v>0</v>
      </c>
    </row>
    <row r="108" spans="3:7" s="246" customFormat="1">
      <c r="C108" s="95"/>
      <c r="D108" s="91"/>
      <c r="E108" s="62"/>
      <c r="F108" s="101"/>
      <c r="G108" s="97"/>
    </row>
    <row r="109" spans="3:7" s="246" customFormat="1">
      <c r="C109" s="95" t="s">
        <v>499</v>
      </c>
      <c r="D109" s="91" t="s">
        <v>477</v>
      </c>
      <c r="E109" s="62"/>
      <c r="F109" s="101"/>
      <c r="G109" s="97"/>
    </row>
    <row r="110" spans="3:7" s="246" customFormat="1">
      <c r="C110" s="95"/>
      <c r="D110" s="91"/>
      <c r="E110" s="62"/>
      <c r="F110" s="101"/>
      <c r="G110" s="97"/>
    </row>
    <row r="111" spans="3:7" s="246" customFormat="1" ht="70.2">
      <c r="C111" s="95" t="s">
        <v>500</v>
      </c>
      <c r="D111" s="91" t="s">
        <v>477</v>
      </c>
      <c r="E111" s="62"/>
      <c r="F111" s="101"/>
      <c r="G111" s="97"/>
    </row>
    <row r="112" spans="3:7" s="246" customFormat="1">
      <c r="C112" s="95"/>
      <c r="D112" s="91"/>
      <c r="E112" s="62"/>
      <c r="F112" s="101"/>
      <c r="G112" s="97"/>
    </row>
    <row r="113" spans="3:7" s="246" customFormat="1">
      <c r="C113" s="95" t="s">
        <v>501</v>
      </c>
      <c r="D113" s="91" t="s">
        <v>477</v>
      </c>
      <c r="E113" s="62"/>
      <c r="F113" s="101"/>
      <c r="G113" s="97"/>
    </row>
    <row r="114" spans="3:7" s="246" customFormat="1">
      <c r="C114" s="95"/>
      <c r="D114" s="91"/>
      <c r="E114" s="62"/>
      <c r="F114" s="101"/>
      <c r="G114" s="97"/>
    </row>
    <row r="115" spans="3:7" s="246" customFormat="1" ht="93.6">
      <c r="C115" s="95" t="s">
        <v>502</v>
      </c>
      <c r="D115" s="91" t="s">
        <v>477</v>
      </c>
      <c r="E115" s="62"/>
      <c r="F115" s="101"/>
      <c r="G115" s="97"/>
    </row>
    <row r="116" spans="3:7" s="246" customFormat="1">
      <c r="C116" s="95"/>
      <c r="D116" s="91"/>
      <c r="E116" s="62"/>
      <c r="F116" s="101"/>
      <c r="G116" s="97"/>
    </row>
    <row r="117" spans="3:7" s="246" customFormat="1" ht="46.8">
      <c r="C117" s="95" t="s">
        <v>503</v>
      </c>
      <c r="D117" s="91" t="s">
        <v>477</v>
      </c>
      <c r="E117" s="62"/>
      <c r="F117" s="101"/>
      <c r="G117" s="97"/>
    </row>
    <row r="118" spans="3:7" s="246" customFormat="1">
      <c r="C118" s="95"/>
      <c r="D118" s="91"/>
      <c r="E118" s="62"/>
      <c r="F118" s="101"/>
      <c r="G118" s="97"/>
    </row>
    <row r="119" spans="3:7" s="247" customFormat="1">
      <c r="C119" s="98" t="s">
        <v>504</v>
      </c>
      <c r="D119" s="58" t="s">
        <v>477</v>
      </c>
      <c r="E119" s="63"/>
      <c r="F119" s="60"/>
      <c r="G119" s="100"/>
    </row>
    <row r="120" spans="3:7" s="246" customFormat="1">
      <c r="C120" s="95"/>
      <c r="D120" s="91"/>
      <c r="E120" s="62"/>
      <c r="F120" s="101"/>
      <c r="G120" s="97"/>
    </row>
    <row r="121" spans="3:7" s="246" customFormat="1" ht="70.2">
      <c r="C121" s="424" t="s">
        <v>505</v>
      </c>
      <c r="D121" s="425" t="s">
        <v>477</v>
      </c>
      <c r="E121" s="62"/>
      <c r="F121" s="101"/>
      <c r="G121" s="97"/>
    </row>
    <row r="122" spans="3:7" s="246" customFormat="1">
      <c r="C122" s="95"/>
      <c r="D122" s="91"/>
      <c r="E122" s="62"/>
      <c r="F122" s="101"/>
      <c r="G122" s="97"/>
    </row>
    <row r="123" spans="3:7" s="246" customFormat="1" ht="46.8">
      <c r="C123" s="95" t="s">
        <v>506</v>
      </c>
      <c r="D123" s="91" t="s">
        <v>477</v>
      </c>
      <c r="E123" s="62"/>
      <c r="F123" s="101"/>
      <c r="G123" s="97"/>
    </row>
    <row r="124" spans="3:7" s="246" customFormat="1">
      <c r="C124" s="95"/>
      <c r="D124" s="91"/>
      <c r="E124" s="62"/>
      <c r="F124" s="101"/>
      <c r="G124" s="97"/>
    </row>
    <row r="125" spans="3:7" s="246" customFormat="1" ht="46.8">
      <c r="C125" s="95" t="s">
        <v>507</v>
      </c>
      <c r="D125" s="91" t="s">
        <v>477</v>
      </c>
      <c r="E125" s="62"/>
      <c r="F125" s="101"/>
      <c r="G125" s="97"/>
    </row>
    <row r="126" spans="3:7" s="246" customFormat="1">
      <c r="C126" s="95"/>
      <c r="D126" s="91"/>
      <c r="E126" s="62"/>
      <c r="F126" s="101"/>
      <c r="G126" s="97"/>
    </row>
    <row r="127" spans="3:7" s="246" customFormat="1">
      <c r="C127" s="95" t="s">
        <v>508</v>
      </c>
      <c r="D127" s="91" t="s">
        <v>477</v>
      </c>
      <c r="E127" s="62"/>
      <c r="F127" s="101"/>
      <c r="G127" s="97"/>
    </row>
    <row r="128" spans="3:7" s="246" customFormat="1">
      <c r="C128" s="95"/>
      <c r="D128" s="91"/>
      <c r="E128" s="62"/>
      <c r="F128" s="101"/>
      <c r="G128" s="97"/>
    </row>
    <row r="129" spans="3:7" s="246" customFormat="1" ht="46.8">
      <c r="C129" s="95" t="s">
        <v>509</v>
      </c>
      <c r="D129" s="91" t="s">
        <v>477</v>
      </c>
      <c r="E129" s="62"/>
      <c r="F129" s="101"/>
      <c r="G129" s="97"/>
    </row>
    <row r="130" spans="3:7" s="246" customFormat="1">
      <c r="C130" s="95"/>
      <c r="D130" s="91"/>
      <c r="E130" s="62"/>
      <c r="F130" s="101"/>
      <c r="G130" s="97"/>
    </row>
    <row r="131" spans="3:7" s="246" customFormat="1" ht="46.8">
      <c r="C131" s="95" t="s">
        <v>510</v>
      </c>
      <c r="D131" s="91" t="s">
        <v>477</v>
      </c>
      <c r="E131" s="62"/>
      <c r="F131" s="101"/>
      <c r="G131" s="97"/>
    </row>
    <row r="132" spans="3:7" s="246" customFormat="1">
      <c r="C132" s="95"/>
      <c r="D132" s="91"/>
      <c r="E132" s="62"/>
      <c r="F132" s="101"/>
      <c r="G132" s="97"/>
    </row>
    <row r="133" spans="3:7" s="246" customFormat="1">
      <c r="C133" s="95" t="s">
        <v>511</v>
      </c>
      <c r="D133" s="91" t="s">
        <v>477</v>
      </c>
      <c r="E133" s="62"/>
      <c r="F133" s="101"/>
      <c r="G133" s="97"/>
    </row>
    <row r="134" spans="3:7" s="246" customFormat="1">
      <c r="C134" s="95"/>
      <c r="D134" s="91"/>
      <c r="E134" s="62"/>
      <c r="F134" s="101"/>
      <c r="G134" s="97"/>
    </row>
    <row r="135" spans="3:7" s="246" customFormat="1">
      <c r="C135" s="95" t="s">
        <v>512</v>
      </c>
      <c r="D135" s="91" t="s">
        <v>477</v>
      </c>
      <c r="E135" s="62"/>
      <c r="F135" s="101"/>
      <c r="G135" s="97"/>
    </row>
    <row r="136" spans="3:7" s="246" customFormat="1">
      <c r="C136" s="95"/>
      <c r="D136" s="91"/>
      <c r="E136" s="62"/>
      <c r="F136" s="101"/>
      <c r="G136" s="97"/>
    </row>
    <row r="137" spans="3:7" s="246" customFormat="1" ht="46.8">
      <c r="C137" s="95" t="s">
        <v>513</v>
      </c>
      <c r="D137" s="91" t="s">
        <v>477</v>
      </c>
      <c r="E137" s="62"/>
      <c r="F137" s="101"/>
      <c r="G137" s="97"/>
    </row>
    <row r="138" spans="3:7" s="246" customFormat="1">
      <c r="C138" s="95"/>
      <c r="D138" s="91"/>
      <c r="E138" s="62"/>
      <c r="F138" s="101"/>
      <c r="G138" s="97"/>
    </row>
    <row r="139" spans="3:7" s="246" customFormat="1" ht="46.8">
      <c r="C139" s="95" t="s">
        <v>514</v>
      </c>
      <c r="D139" s="91" t="s">
        <v>477</v>
      </c>
      <c r="E139" s="62"/>
      <c r="F139" s="101"/>
      <c r="G139" s="97"/>
    </row>
    <row r="140" spans="3:7" s="246" customFormat="1">
      <c r="C140" s="95"/>
      <c r="D140" s="91"/>
      <c r="E140" s="62"/>
      <c r="F140" s="101"/>
      <c r="G140" s="97"/>
    </row>
    <row r="141" spans="3:7" s="246" customFormat="1">
      <c r="C141" s="95" t="s">
        <v>515</v>
      </c>
      <c r="D141" s="91" t="s">
        <v>477</v>
      </c>
      <c r="E141" s="62"/>
      <c r="F141" s="101"/>
      <c r="G141" s="97"/>
    </row>
    <row r="142" spans="3:7" s="246" customFormat="1">
      <c r="C142" s="95"/>
      <c r="D142" s="91"/>
      <c r="E142" s="62"/>
      <c r="F142" s="101"/>
      <c r="G142" s="97"/>
    </row>
    <row r="143" spans="3:7" s="246" customFormat="1">
      <c r="C143" s="95" t="s">
        <v>516</v>
      </c>
      <c r="D143" s="91" t="s">
        <v>477</v>
      </c>
      <c r="E143" s="62"/>
      <c r="F143" s="101"/>
      <c r="G143" s="97"/>
    </row>
    <row r="144" spans="3:7" s="246" customFormat="1">
      <c r="C144" s="95"/>
      <c r="D144" s="91"/>
      <c r="E144" s="62"/>
      <c r="F144" s="101"/>
      <c r="G144" s="97"/>
    </row>
    <row r="145" spans="3:7" s="246" customFormat="1">
      <c r="C145" s="95" t="s">
        <v>517</v>
      </c>
      <c r="D145" s="91" t="s">
        <v>477</v>
      </c>
      <c r="E145" s="62"/>
      <c r="F145" s="101"/>
      <c r="G145" s="97"/>
    </row>
    <row r="146" spans="3:7" s="246" customFormat="1">
      <c r="C146" s="95"/>
      <c r="D146" s="91"/>
      <c r="E146" s="62"/>
      <c r="F146" s="101"/>
      <c r="G146" s="97"/>
    </row>
    <row r="147" spans="3:7" s="246" customFormat="1">
      <c r="C147" s="95" t="s">
        <v>518</v>
      </c>
      <c r="D147" s="91" t="s">
        <v>477</v>
      </c>
      <c r="E147" s="62"/>
      <c r="F147" s="101"/>
      <c r="G147" s="97"/>
    </row>
    <row r="148" spans="3:7" s="246" customFormat="1">
      <c r="C148" s="95"/>
      <c r="D148" s="91"/>
      <c r="E148" s="62"/>
      <c r="F148" s="101"/>
      <c r="G148" s="97"/>
    </row>
    <row r="149" spans="3:7" s="246" customFormat="1">
      <c r="C149" s="95" t="s">
        <v>519</v>
      </c>
      <c r="D149" s="91" t="s">
        <v>477</v>
      </c>
      <c r="E149" s="62"/>
      <c r="F149" s="101"/>
      <c r="G149" s="97"/>
    </row>
    <row r="150" spans="3:7" s="246" customFormat="1">
      <c r="C150" s="95"/>
      <c r="D150" s="91"/>
      <c r="E150" s="62"/>
      <c r="F150" s="101"/>
      <c r="G150" s="97"/>
    </row>
    <row r="151" spans="3:7" s="246" customFormat="1" ht="93.6">
      <c r="C151" s="102" t="s">
        <v>520</v>
      </c>
      <c r="D151" s="91" t="s">
        <v>477</v>
      </c>
      <c r="E151" s="62"/>
      <c r="F151" s="101"/>
      <c r="G151" s="97"/>
    </row>
    <row r="152" spans="3:7" s="246" customFormat="1">
      <c r="C152" s="95"/>
      <c r="D152" s="91"/>
      <c r="E152" s="62"/>
      <c r="F152" s="101"/>
      <c r="G152" s="97"/>
    </row>
    <row r="153" spans="3:7" s="246" customFormat="1" ht="46.8">
      <c r="C153" s="95" t="s">
        <v>521</v>
      </c>
      <c r="D153" s="91" t="s">
        <v>477</v>
      </c>
      <c r="E153" s="62"/>
      <c r="F153" s="101"/>
      <c r="G153" s="97"/>
    </row>
    <row r="154" spans="3:7" s="246" customFormat="1">
      <c r="C154" s="95"/>
      <c r="D154" s="91"/>
      <c r="E154" s="62"/>
      <c r="F154" s="101"/>
      <c r="G154" s="97"/>
    </row>
    <row r="155" spans="3:7" s="246" customFormat="1">
      <c r="C155" s="95" t="s">
        <v>522</v>
      </c>
      <c r="D155" s="91" t="s">
        <v>477</v>
      </c>
      <c r="E155" s="62"/>
      <c r="F155" s="101"/>
      <c r="G155" s="97"/>
    </row>
    <row r="156" spans="3:7" s="246" customFormat="1">
      <c r="C156" s="95"/>
      <c r="D156" s="91"/>
      <c r="E156" s="62"/>
      <c r="F156" s="101"/>
      <c r="G156" s="97"/>
    </row>
    <row r="157" spans="3:7" s="246" customFormat="1">
      <c r="C157" s="95" t="s">
        <v>523</v>
      </c>
      <c r="D157" s="91" t="s">
        <v>477</v>
      </c>
      <c r="E157" s="62"/>
      <c r="F157" s="101"/>
      <c r="G157" s="97"/>
    </row>
    <row r="158" spans="3:7" s="246" customFormat="1">
      <c r="C158" s="95"/>
      <c r="D158" s="91"/>
      <c r="E158" s="62"/>
      <c r="F158" s="101"/>
      <c r="G158" s="97"/>
    </row>
    <row r="159" spans="3:7" s="246" customFormat="1" ht="46.8">
      <c r="C159" s="95" t="s">
        <v>524</v>
      </c>
      <c r="D159" s="91" t="s">
        <v>477</v>
      </c>
      <c r="E159" s="62"/>
      <c r="F159" s="101"/>
      <c r="G159" s="97"/>
    </row>
    <row r="160" spans="3:7" s="246" customFormat="1">
      <c r="C160" s="95"/>
      <c r="D160" s="91"/>
      <c r="E160" s="62"/>
      <c r="F160" s="101"/>
      <c r="G160" s="97"/>
    </row>
    <row r="161" spans="3:7" s="247" customFormat="1">
      <c r="C161" s="98" t="s">
        <v>525</v>
      </c>
      <c r="D161" s="58" t="s">
        <v>477</v>
      </c>
      <c r="E161" s="63"/>
      <c r="F161" s="60"/>
      <c r="G161" s="100"/>
    </row>
    <row r="162" spans="3:7" s="246" customFormat="1">
      <c r="C162" s="95"/>
      <c r="D162" s="91"/>
      <c r="E162" s="62"/>
      <c r="F162" s="101"/>
      <c r="G162" s="97"/>
    </row>
    <row r="163" spans="3:7" s="246" customFormat="1" ht="70.2">
      <c r="C163" s="424" t="s">
        <v>505</v>
      </c>
      <c r="D163" s="425" t="s">
        <v>477</v>
      </c>
      <c r="E163" s="62"/>
      <c r="F163" s="101"/>
      <c r="G163" s="97"/>
    </row>
    <row r="164" spans="3:7" s="246" customFormat="1">
      <c r="C164" s="95"/>
      <c r="D164" s="91"/>
      <c r="E164" s="62"/>
      <c r="F164" s="101"/>
      <c r="G164" s="97"/>
    </row>
    <row r="165" spans="3:7" s="246" customFormat="1" ht="70.2">
      <c r="C165" s="95" t="s">
        <v>526</v>
      </c>
      <c r="D165" s="91" t="s">
        <v>477</v>
      </c>
      <c r="E165" s="62"/>
      <c r="F165" s="101"/>
      <c r="G165" s="97"/>
    </row>
    <row r="166" spans="3:7" s="246" customFormat="1">
      <c r="C166" s="95"/>
      <c r="D166" s="91"/>
      <c r="E166" s="62"/>
      <c r="F166" s="101"/>
      <c r="G166" s="97"/>
    </row>
    <row r="167" spans="3:7" s="246" customFormat="1">
      <c r="C167" s="95" t="s">
        <v>527</v>
      </c>
      <c r="D167" s="91" t="s">
        <v>477</v>
      </c>
      <c r="E167" s="62"/>
      <c r="F167" s="101"/>
      <c r="G167" s="97"/>
    </row>
    <row r="168" spans="3:7" s="246" customFormat="1">
      <c r="C168" s="95"/>
      <c r="D168" s="91"/>
      <c r="E168" s="62"/>
      <c r="F168" s="101"/>
      <c r="G168" s="97"/>
    </row>
    <row r="169" spans="3:7" s="246" customFormat="1">
      <c r="C169" s="95" t="s">
        <v>528</v>
      </c>
      <c r="D169" s="91" t="s">
        <v>477</v>
      </c>
      <c r="E169" s="62"/>
      <c r="F169" s="101"/>
      <c r="G169" s="97"/>
    </row>
    <row r="170" spans="3:7" s="246" customFormat="1">
      <c r="C170" s="95"/>
      <c r="D170" s="91"/>
      <c r="E170" s="62"/>
      <c r="F170" s="101"/>
      <c r="G170" s="97"/>
    </row>
    <row r="171" spans="3:7" s="247" customFormat="1">
      <c r="C171" s="98" t="s">
        <v>529</v>
      </c>
      <c r="D171" s="58" t="s">
        <v>477</v>
      </c>
      <c r="E171" s="63"/>
      <c r="F171" s="60"/>
      <c r="G171" s="100"/>
    </row>
    <row r="172" spans="3:7" s="246" customFormat="1">
      <c r="C172" s="95"/>
      <c r="D172" s="91"/>
      <c r="E172" s="62"/>
      <c r="F172" s="101"/>
      <c r="G172" s="97"/>
    </row>
    <row r="173" spans="3:7" s="246" customFormat="1" ht="70.2">
      <c r="C173" s="424" t="s">
        <v>505</v>
      </c>
      <c r="D173" s="425" t="s">
        <v>477</v>
      </c>
      <c r="E173" s="62"/>
      <c r="F173" s="101"/>
      <c r="G173" s="97"/>
    </row>
    <row r="174" spans="3:7" s="246" customFormat="1">
      <c r="C174" s="95"/>
      <c r="D174" s="91"/>
      <c r="E174" s="62"/>
      <c r="F174" s="101"/>
      <c r="G174" s="97"/>
    </row>
    <row r="175" spans="3:7" s="246" customFormat="1" ht="46.8">
      <c r="C175" s="95" t="s">
        <v>506</v>
      </c>
      <c r="D175" s="91" t="s">
        <v>477</v>
      </c>
      <c r="E175" s="62"/>
      <c r="F175" s="101"/>
      <c r="G175" s="97"/>
    </row>
    <row r="176" spans="3:7" s="246" customFormat="1">
      <c r="C176" s="95"/>
      <c r="D176" s="91"/>
      <c r="E176" s="62"/>
      <c r="F176" s="101"/>
      <c r="G176" s="97"/>
    </row>
    <row r="177" spans="3:7" s="246" customFormat="1" ht="46.8">
      <c r="C177" s="95" t="s">
        <v>530</v>
      </c>
      <c r="D177" s="91" t="s">
        <v>477</v>
      </c>
      <c r="E177" s="62"/>
      <c r="F177" s="101"/>
      <c r="G177" s="97"/>
    </row>
    <row r="178" spans="3:7" s="246" customFormat="1">
      <c r="C178" s="95"/>
      <c r="D178" s="91"/>
      <c r="E178" s="62"/>
      <c r="F178" s="101"/>
      <c r="G178" s="97"/>
    </row>
    <row r="179" spans="3:7" s="246" customFormat="1">
      <c r="C179" s="95" t="s">
        <v>531</v>
      </c>
      <c r="D179" s="91" t="s">
        <v>477</v>
      </c>
      <c r="E179" s="62"/>
      <c r="F179" s="101"/>
      <c r="G179" s="97"/>
    </row>
    <row r="180" spans="3:7" s="246" customFormat="1">
      <c r="C180" s="95"/>
      <c r="D180" s="91"/>
      <c r="E180" s="62"/>
      <c r="F180" s="96"/>
      <c r="G180" s="97"/>
    </row>
    <row r="181" spans="3:7" s="246" customFormat="1" ht="46.8">
      <c r="C181" s="95" t="s">
        <v>532</v>
      </c>
      <c r="D181" s="91" t="s">
        <v>477</v>
      </c>
      <c r="E181" s="62"/>
      <c r="F181" s="101"/>
      <c r="G181" s="97"/>
    </row>
    <row r="182" spans="3:7" s="246" customFormat="1">
      <c r="C182" s="95"/>
      <c r="D182" s="91"/>
      <c r="E182" s="62"/>
      <c r="F182" s="96"/>
      <c r="G182" s="97"/>
    </row>
    <row r="183" spans="3:7" s="246" customFormat="1" ht="46.8">
      <c r="C183" s="95" t="s">
        <v>533</v>
      </c>
      <c r="D183" s="91" t="s">
        <v>477</v>
      </c>
      <c r="E183" s="62"/>
      <c r="F183" s="101"/>
      <c r="G183" s="97"/>
    </row>
    <row r="184" spans="3:7" s="246" customFormat="1">
      <c r="C184" s="95"/>
      <c r="D184" s="91"/>
      <c r="E184" s="62"/>
      <c r="F184" s="96"/>
      <c r="G184" s="97"/>
    </row>
    <row r="185" spans="3:7" s="246" customFormat="1">
      <c r="C185" s="95" t="s">
        <v>534</v>
      </c>
      <c r="D185" s="91" t="s">
        <v>477</v>
      </c>
      <c r="E185" s="62"/>
      <c r="F185" s="101"/>
      <c r="G185" s="97"/>
    </row>
    <row r="186" spans="3:7" s="246" customFormat="1">
      <c r="C186" s="95"/>
      <c r="D186" s="91"/>
      <c r="E186" s="62"/>
      <c r="F186" s="96"/>
      <c r="G186" s="97"/>
    </row>
    <row r="187" spans="3:7" s="246" customFormat="1">
      <c r="C187" s="95" t="s">
        <v>535</v>
      </c>
      <c r="D187" s="91" t="s">
        <v>477</v>
      </c>
      <c r="E187" s="62"/>
      <c r="F187" s="101"/>
      <c r="G187" s="97"/>
    </row>
    <row r="188" spans="3:7" s="246" customFormat="1">
      <c r="C188" s="95"/>
      <c r="D188" s="91"/>
      <c r="E188" s="62"/>
      <c r="F188" s="96"/>
      <c r="G188" s="97"/>
    </row>
    <row r="189" spans="3:7" s="246" customFormat="1" ht="46.8">
      <c r="C189" s="95" t="s">
        <v>536</v>
      </c>
      <c r="D189" s="91" t="s">
        <v>477</v>
      </c>
      <c r="E189" s="62"/>
      <c r="F189" s="101"/>
      <c r="G189" s="97"/>
    </row>
    <row r="190" spans="3:7" s="246" customFormat="1">
      <c r="C190" s="95"/>
      <c r="D190" s="91"/>
      <c r="E190" s="62"/>
      <c r="F190" s="96"/>
      <c r="G190" s="97"/>
    </row>
    <row r="191" spans="3:7" s="246" customFormat="1">
      <c r="C191" s="95" t="s">
        <v>537</v>
      </c>
      <c r="D191" s="91" t="s">
        <v>477</v>
      </c>
      <c r="E191" s="62"/>
      <c r="F191" s="101"/>
      <c r="G191" s="97"/>
    </row>
    <row r="192" spans="3:7" s="246" customFormat="1">
      <c r="C192" s="95"/>
      <c r="D192" s="91"/>
      <c r="E192" s="62"/>
      <c r="F192" s="96"/>
      <c r="G192" s="97"/>
    </row>
    <row r="193" spans="3:7" s="246" customFormat="1">
      <c r="C193" s="95" t="s">
        <v>538</v>
      </c>
      <c r="D193" s="91" t="s">
        <v>477</v>
      </c>
      <c r="E193" s="62"/>
      <c r="F193" s="101"/>
      <c r="G193" s="97"/>
    </row>
    <row r="194" spans="3:7" s="246" customFormat="1">
      <c r="C194" s="95"/>
      <c r="D194" s="91"/>
      <c r="E194" s="62"/>
      <c r="F194" s="96"/>
      <c r="G194" s="97"/>
    </row>
    <row r="195" spans="3:7" s="246" customFormat="1">
      <c r="C195" s="95" t="s">
        <v>539</v>
      </c>
      <c r="D195" s="91" t="s">
        <v>477</v>
      </c>
      <c r="E195" s="62"/>
      <c r="F195" s="101"/>
      <c r="G195" s="97"/>
    </row>
    <row r="196" spans="3:7" s="246" customFormat="1">
      <c r="C196" s="95"/>
      <c r="D196" s="91"/>
      <c r="E196" s="62"/>
      <c r="F196" s="96"/>
      <c r="G196" s="97"/>
    </row>
    <row r="197" spans="3:7" s="246" customFormat="1">
      <c r="C197" s="95" t="s">
        <v>540</v>
      </c>
      <c r="D197" s="91" t="s">
        <v>477</v>
      </c>
      <c r="E197" s="62"/>
      <c r="F197" s="101"/>
      <c r="G197" s="97"/>
    </row>
    <row r="198" spans="3:7" s="246" customFormat="1">
      <c r="C198" s="95"/>
      <c r="D198" s="91"/>
      <c r="E198" s="62"/>
      <c r="F198" s="96"/>
      <c r="G198" s="97"/>
    </row>
    <row r="199" spans="3:7" s="246" customFormat="1">
      <c r="C199" s="95" t="s">
        <v>541</v>
      </c>
      <c r="D199" s="91" t="s">
        <v>477</v>
      </c>
      <c r="E199" s="62"/>
      <c r="F199" s="101"/>
      <c r="G199" s="97"/>
    </row>
    <row r="200" spans="3:7" s="246" customFormat="1">
      <c r="C200" s="95"/>
      <c r="D200" s="91"/>
      <c r="E200" s="62"/>
      <c r="F200" s="96"/>
      <c r="G200" s="97"/>
    </row>
    <row r="201" spans="3:7" s="246" customFormat="1">
      <c r="C201" s="95" t="s">
        <v>542</v>
      </c>
      <c r="D201" s="91" t="s">
        <v>477</v>
      </c>
      <c r="E201" s="62"/>
      <c r="F201" s="101"/>
      <c r="G201" s="97"/>
    </row>
    <row r="202" spans="3:7" s="246" customFormat="1">
      <c r="C202" s="95"/>
      <c r="D202" s="91"/>
      <c r="E202" s="62"/>
      <c r="F202" s="96"/>
      <c r="G202" s="97"/>
    </row>
    <row r="203" spans="3:7" s="246" customFormat="1" ht="93.6">
      <c r="C203" s="95" t="s">
        <v>543</v>
      </c>
      <c r="D203" s="91" t="s">
        <v>477</v>
      </c>
      <c r="E203" s="62"/>
      <c r="F203" s="101"/>
      <c r="G203" s="97"/>
    </row>
    <row r="204" spans="3:7" s="246" customFormat="1">
      <c r="C204" s="95"/>
      <c r="D204" s="91"/>
      <c r="E204" s="62"/>
      <c r="F204" s="96"/>
      <c r="G204" s="97"/>
    </row>
    <row r="205" spans="3:7" s="246" customFormat="1">
      <c r="C205" s="103" t="s">
        <v>544</v>
      </c>
      <c r="D205" s="91" t="s">
        <v>477</v>
      </c>
      <c r="E205" s="62"/>
      <c r="F205" s="101"/>
      <c r="G205" s="97"/>
    </row>
    <row r="206" spans="3:7" s="246" customFormat="1">
      <c r="C206" s="95"/>
      <c r="D206" s="91"/>
      <c r="E206" s="62"/>
      <c r="F206" s="96"/>
      <c r="G206" s="97"/>
    </row>
    <row r="207" spans="3:7" s="247" customFormat="1">
      <c r="C207" s="98" t="s">
        <v>545</v>
      </c>
      <c r="D207" s="58" t="s">
        <v>477</v>
      </c>
      <c r="E207" s="63"/>
      <c r="F207" s="60"/>
      <c r="G207" s="100"/>
    </row>
    <row r="208" spans="3:7" s="246" customFormat="1">
      <c r="C208" s="95"/>
      <c r="D208" s="91"/>
      <c r="E208" s="62"/>
      <c r="F208" s="101"/>
      <c r="G208" s="97"/>
    </row>
    <row r="209" spans="3:7" s="246" customFormat="1" ht="70.2">
      <c r="C209" s="424" t="s">
        <v>505</v>
      </c>
      <c r="D209" s="425" t="s">
        <v>477</v>
      </c>
      <c r="E209" s="62"/>
      <c r="F209" s="101"/>
      <c r="G209" s="97"/>
    </row>
    <row r="210" spans="3:7" s="246" customFormat="1">
      <c r="C210" s="95"/>
      <c r="D210" s="91"/>
      <c r="E210" s="62"/>
      <c r="F210" s="101"/>
      <c r="G210" s="97"/>
    </row>
    <row r="211" spans="3:7" s="246" customFormat="1" ht="46.8">
      <c r="C211" s="95" t="s">
        <v>506</v>
      </c>
      <c r="D211" s="91" t="s">
        <v>477</v>
      </c>
      <c r="E211" s="62"/>
      <c r="F211" s="101"/>
      <c r="G211" s="97"/>
    </row>
    <row r="212" spans="3:7" s="246" customFormat="1">
      <c r="C212" s="95"/>
      <c r="D212" s="91"/>
      <c r="E212" s="62"/>
      <c r="F212" s="101"/>
      <c r="G212" s="97"/>
    </row>
    <row r="213" spans="3:7" s="246" customFormat="1" ht="117">
      <c r="C213" s="95" t="s">
        <v>546</v>
      </c>
      <c r="D213" s="91" t="s">
        <v>477</v>
      </c>
      <c r="E213" s="62"/>
      <c r="F213" s="101"/>
      <c r="G213" s="97"/>
    </row>
    <row r="214" spans="3:7" s="246" customFormat="1">
      <c r="C214" s="95"/>
      <c r="D214" s="91"/>
      <c r="E214" s="62"/>
      <c r="F214" s="101"/>
      <c r="G214" s="97"/>
    </row>
    <row r="215" spans="3:7" s="246" customFormat="1">
      <c r="C215" s="95" t="s">
        <v>547</v>
      </c>
      <c r="D215" s="91" t="s">
        <v>477</v>
      </c>
      <c r="E215" s="62"/>
      <c r="F215" s="101"/>
      <c r="G215" s="97"/>
    </row>
    <row r="216" spans="3:7" s="246" customFormat="1">
      <c r="C216" s="95"/>
      <c r="D216" s="91"/>
      <c r="E216" s="62"/>
      <c r="F216" s="96"/>
      <c r="G216" s="97"/>
    </row>
    <row r="217" spans="3:7" s="246" customFormat="1" ht="46.8">
      <c r="C217" s="95" t="s">
        <v>548</v>
      </c>
      <c r="D217" s="91" t="s">
        <v>477</v>
      </c>
      <c r="E217" s="62"/>
      <c r="F217" s="101"/>
      <c r="G217" s="97"/>
    </row>
    <row r="218" spans="3:7" s="246" customFormat="1">
      <c r="C218" s="95"/>
      <c r="D218" s="91"/>
      <c r="E218" s="62"/>
      <c r="F218" s="96"/>
      <c r="G218" s="97"/>
    </row>
    <row r="219" spans="3:7" s="246" customFormat="1" ht="46.8">
      <c r="C219" s="95" t="s">
        <v>549</v>
      </c>
      <c r="D219" s="91" t="s">
        <v>477</v>
      </c>
      <c r="E219" s="62"/>
      <c r="F219" s="101"/>
      <c r="G219" s="97"/>
    </row>
    <row r="220" spans="3:7" s="246" customFormat="1">
      <c r="C220" s="95"/>
      <c r="D220" s="91"/>
      <c r="E220" s="62"/>
      <c r="F220" s="96"/>
      <c r="G220" s="97"/>
    </row>
    <row r="221" spans="3:7" s="246" customFormat="1">
      <c r="C221" s="95" t="s">
        <v>550</v>
      </c>
      <c r="D221" s="91" t="s">
        <v>477</v>
      </c>
      <c r="E221" s="62"/>
      <c r="F221" s="101"/>
      <c r="G221" s="97"/>
    </row>
    <row r="222" spans="3:7" s="246" customFormat="1">
      <c r="C222" s="95"/>
      <c r="D222" s="91"/>
      <c r="E222" s="62"/>
      <c r="F222" s="96"/>
      <c r="G222" s="97"/>
    </row>
    <row r="223" spans="3:7" s="246" customFormat="1" ht="46.8">
      <c r="C223" s="95" t="s">
        <v>551</v>
      </c>
      <c r="D223" s="91" t="s">
        <v>477</v>
      </c>
      <c r="E223" s="62"/>
      <c r="F223" s="101"/>
      <c r="G223" s="97"/>
    </row>
    <row r="224" spans="3:7" s="246" customFormat="1">
      <c r="C224" s="95"/>
      <c r="D224" s="91"/>
      <c r="E224" s="62"/>
      <c r="F224" s="96"/>
      <c r="G224" s="97"/>
    </row>
    <row r="225" spans="3:7" s="246" customFormat="1">
      <c r="C225" s="95" t="s">
        <v>552</v>
      </c>
      <c r="D225" s="91" t="s">
        <v>477</v>
      </c>
      <c r="E225" s="62"/>
      <c r="F225" s="101"/>
      <c r="G225" s="97"/>
    </row>
    <row r="226" spans="3:7" s="246" customFormat="1">
      <c r="C226" s="95"/>
      <c r="D226" s="91"/>
      <c r="E226" s="62"/>
      <c r="F226" s="96"/>
      <c r="G226" s="97"/>
    </row>
    <row r="227" spans="3:7" s="246" customFormat="1">
      <c r="C227" s="95" t="s">
        <v>553</v>
      </c>
      <c r="D227" s="91" t="s">
        <v>477</v>
      </c>
      <c r="E227" s="62"/>
      <c r="F227" s="101"/>
      <c r="G227" s="97"/>
    </row>
    <row r="228" spans="3:7" s="246" customFormat="1">
      <c r="C228" s="95"/>
      <c r="D228" s="91"/>
      <c r="E228" s="62"/>
      <c r="F228" s="96"/>
      <c r="G228" s="97"/>
    </row>
    <row r="229" spans="3:7" s="246" customFormat="1">
      <c r="C229" s="95" t="s">
        <v>554</v>
      </c>
      <c r="D229" s="91" t="s">
        <v>477</v>
      </c>
      <c r="E229" s="62"/>
      <c r="F229" s="101"/>
      <c r="G229" s="97"/>
    </row>
    <row r="230" spans="3:7" s="246" customFormat="1">
      <c r="C230" s="95"/>
      <c r="D230" s="91"/>
      <c r="E230" s="62"/>
      <c r="F230" s="96"/>
      <c r="G230" s="97"/>
    </row>
    <row r="231" spans="3:7" s="246" customFormat="1">
      <c r="C231" s="95" t="s">
        <v>555</v>
      </c>
      <c r="D231" s="91" t="s">
        <v>477</v>
      </c>
      <c r="E231" s="62"/>
      <c r="F231" s="101"/>
      <c r="G231" s="97"/>
    </row>
    <row r="232" spans="3:7" s="246" customFormat="1">
      <c r="C232" s="95"/>
      <c r="D232" s="91"/>
      <c r="E232" s="62"/>
      <c r="F232" s="96"/>
      <c r="G232" s="97"/>
    </row>
    <row r="233" spans="3:7" s="246" customFormat="1">
      <c r="C233" s="95" t="s">
        <v>556</v>
      </c>
      <c r="D233" s="91" t="s">
        <v>477</v>
      </c>
      <c r="E233" s="62"/>
      <c r="F233" s="101"/>
      <c r="G233" s="97"/>
    </row>
    <row r="234" spans="3:7" s="246" customFormat="1">
      <c r="C234" s="95"/>
      <c r="D234" s="91"/>
      <c r="E234" s="62"/>
      <c r="F234" s="96"/>
      <c r="G234" s="97"/>
    </row>
    <row r="235" spans="3:7" s="246" customFormat="1">
      <c r="C235" s="95" t="s">
        <v>557</v>
      </c>
      <c r="D235" s="91" t="s">
        <v>477</v>
      </c>
      <c r="E235" s="62"/>
      <c r="F235" s="101"/>
      <c r="G235" s="97"/>
    </row>
    <row r="236" spans="3:7" s="246" customFormat="1">
      <c r="C236" s="95"/>
      <c r="D236" s="91"/>
      <c r="E236" s="62"/>
      <c r="F236" s="96"/>
      <c r="G236" s="97"/>
    </row>
    <row r="237" spans="3:7" s="246" customFormat="1" ht="93.6">
      <c r="C237" s="95" t="s">
        <v>558</v>
      </c>
      <c r="D237" s="91" t="s">
        <v>477</v>
      </c>
      <c r="E237" s="62"/>
      <c r="F237" s="101"/>
      <c r="G237" s="97"/>
    </row>
    <row r="238" spans="3:7" s="246" customFormat="1">
      <c r="C238" s="95"/>
      <c r="D238" s="91"/>
      <c r="E238" s="62"/>
      <c r="F238" s="96"/>
      <c r="G238" s="97"/>
    </row>
    <row r="239" spans="3:7" s="246" customFormat="1" ht="46.8">
      <c r="C239" s="95" t="s">
        <v>559</v>
      </c>
      <c r="D239" s="91" t="s">
        <v>477</v>
      </c>
      <c r="E239" s="62"/>
      <c r="F239" s="101"/>
      <c r="G239" s="97"/>
    </row>
    <row r="240" spans="3:7" s="246" customFormat="1">
      <c r="C240" s="95"/>
      <c r="D240" s="91"/>
      <c r="E240" s="62"/>
      <c r="F240" s="101"/>
      <c r="G240" s="97"/>
    </row>
    <row r="241" spans="3:7" s="246" customFormat="1">
      <c r="C241" s="98" t="s">
        <v>560</v>
      </c>
      <c r="D241" s="58" t="s">
        <v>11</v>
      </c>
      <c r="E241" s="62"/>
      <c r="F241" s="101"/>
      <c r="G241" s="97"/>
    </row>
    <row r="242" spans="3:7" s="246" customFormat="1">
      <c r="C242" s="95"/>
      <c r="D242" s="91"/>
      <c r="E242" s="62"/>
      <c r="F242" s="101"/>
      <c r="G242" s="97"/>
    </row>
    <row r="243" spans="3:7" s="246" customFormat="1">
      <c r="C243" s="64" t="s">
        <v>561</v>
      </c>
      <c r="D243" s="65"/>
      <c r="E243" s="65"/>
      <c r="F243" s="65"/>
      <c r="G243" s="66"/>
    </row>
    <row r="244" spans="3:7" s="246" customFormat="1">
      <c r="C244" s="64"/>
      <c r="D244" s="65"/>
      <c r="E244" s="65"/>
      <c r="F244" s="65"/>
      <c r="G244" s="66"/>
    </row>
    <row r="245" spans="3:7" s="246" customFormat="1" ht="70.2">
      <c r="C245" s="67" t="s">
        <v>562</v>
      </c>
      <c r="D245" s="65" t="s">
        <v>9</v>
      </c>
      <c r="E245" s="65">
        <v>1</v>
      </c>
      <c r="F245" s="65"/>
      <c r="G245" s="66">
        <f>F245</f>
        <v>0</v>
      </c>
    </row>
    <row r="246" spans="3:7" s="246" customFormat="1">
      <c r="C246" s="95"/>
      <c r="D246" s="91"/>
      <c r="E246" s="62"/>
      <c r="F246" s="101"/>
      <c r="G246" s="97"/>
    </row>
    <row r="247" spans="3:7" s="246" customFormat="1">
      <c r="C247" s="64" t="s">
        <v>563</v>
      </c>
      <c r="D247" s="65"/>
      <c r="E247" s="65"/>
      <c r="F247" s="65"/>
      <c r="G247" s="66"/>
    </row>
    <row r="248" spans="3:7" s="246" customFormat="1">
      <c r="C248" s="64"/>
      <c r="D248" s="65"/>
      <c r="E248" s="65"/>
      <c r="F248" s="65"/>
      <c r="G248" s="66"/>
    </row>
    <row r="249" spans="3:7" s="246" customFormat="1" ht="70.2">
      <c r="C249" s="67" t="s">
        <v>564</v>
      </c>
      <c r="D249" s="65" t="s">
        <v>9</v>
      </c>
      <c r="E249" s="65">
        <v>1</v>
      </c>
      <c r="F249" s="65"/>
      <c r="G249" s="66">
        <f>F249</f>
        <v>0</v>
      </c>
    </row>
    <row r="250" spans="3:7" s="246" customFormat="1">
      <c r="C250" s="95"/>
      <c r="D250" s="91"/>
      <c r="E250" s="62"/>
      <c r="F250" s="101"/>
      <c r="G250" s="97"/>
    </row>
    <row r="251" spans="3:7" s="246" customFormat="1">
      <c r="C251" s="64" t="s">
        <v>565</v>
      </c>
      <c r="D251" s="65"/>
      <c r="E251" s="65"/>
      <c r="F251" s="65"/>
      <c r="G251" s="66"/>
    </row>
    <row r="252" spans="3:7" s="246" customFormat="1">
      <c r="C252" s="64"/>
      <c r="D252" s="65"/>
      <c r="E252" s="65"/>
      <c r="F252" s="65"/>
      <c r="G252" s="66"/>
    </row>
    <row r="253" spans="3:7" s="246" customFormat="1" ht="46.8">
      <c r="C253" s="67" t="s">
        <v>566</v>
      </c>
      <c r="D253" s="65" t="s">
        <v>9</v>
      </c>
      <c r="E253" s="65">
        <v>1</v>
      </c>
      <c r="F253" s="65"/>
      <c r="G253" s="66">
        <f>F253</f>
        <v>0</v>
      </c>
    </row>
    <row r="254" spans="3:7" s="246" customFormat="1">
      <c r="C254" s="95"/>
      <c r="D254" s="91"/>
      <c r="E254" s="62"/>
      <c r="F254" s="101"/>
      <c r="G254" s="97"/>
    </row>
    <row r="255" spans="3:7" s="246" customFormat="1">
      <c r="C255" s="64" t="s">
        <v>567</v>
      </c>
      <c r="D255" s="65"/>
      <c r="E255" s="65"/>
      <c r="F255" s="65"/>
      <c r="G255" s="66"/>
    </row>
    <row r="256" spans="3:7" s="246" customFormat="1">
      <c r="C256" s="67" t="s">
        <v>568</v>
      </c>
      <c r="D256" s="65" t="s">
        <v>9</v>
      </c>
      <c r="E256" s="65">
        <v>1</v>
      </c>
      <c r="F256" s="65"/>
      <c r="G256" s="66">
        <f>F256</f>
        <v>0</v>
      </c>
    </row>
    <row r="257" spans="3:7" s="246" customFormat="1">
      <c r="C257" s="105"/>
      <c r="D257" s="65"/>
      <c r="E257" s="65"/>
      <c r="F257" s="65"/>
      <c r="G257" s="66"/>
    </row>
    <row r="258" spans="3:7" s="246" customFormat="1">
      <c r="C258" s="64" t="s">
        <v>569</v>
      </c>
      <c r="D258" s="65"/>
      <c r="E258" s="65"/>
      <c r="F258" s="65"/>
      <c r="G258" s="66"/>
    </row>
    <row r="259" spans="3:7" s="246" customFormat="1" ht="46.8">
      <c r="C259" s="64" t="s">
        <v>570</v>
      </c>
      <c r="D259" s="65"/>
      <c r="E259" s="65"/>
      <c r="F259" s="65"/>
      <c r="G259" s="66"/>
    </row>
    <row r="260" spans="3:7" s="246" customFormat="1">
      <c r="C260" s="64"/>
      <c r="D260" s="65"/>
      <c r="E260" s="65"/>
      <c r="F260" s="65"/>
      <c r="G260" s="66"/>
    </row>
    <row r="261" spans="3:7" s="246" customFormat="1">
      <c r="C261" s="67" t="s">
        <v>571</v>
      </c>
      <c r="D261" s="65" t="s">
        <v>572</v>
      </c>
      <c r="E261" s="65">
        <v>1</v>
      </c>
      <c r="F261" s="65"/>
      <c r="G261" s="66">
        <f>F261</f>
        <v>0</v>
      </c>
    </row>
    <row r="262" spans="3:7" s="246" customFormat="1">
      <c r="C262" s="67"/>
      <c r="D262" s="65"/>
      <c r="E262" s="65"/>
      <c r="F262" s="65"/>
      <c r="G262" s="66"/>
    </row>
    <row r="263" spans="3:7" s="246" customFormat="1">
      <c r="C263" s="67" t="s">
        <v>573</v>
      </c>
      <c r="D263" s="65" t="s">
        <v>572</v>
      </c>
      <c r="E263" s="65">
        <v>1</v>
      </c>
      <c r="F263" s="65"/>
      <c r="G263" s="66">
        <f t="shared" ref="G263:G265" si="0">F263</f>
        <v>0</v>
      </c>
    </row>
    <row r="264" spans="3:7" s="246" customFormat="1">
      <c r="C264" s="67"/>
      <c r="D264" s="65"/>
      <c r="E264" s="65"/>
      <c r="F264" s="65"/>
      <c r="G264" s="66"/>
    </row>
    <row r="265" spans="3:7" s="246" customFormat="1">
      <c r="C265" s="67" t="s">
        <v>574</v>
      </c>
      <c r="D265" s="65" t="s">
        <v>572</v>
      </c>
      <c r="E265" s="65">
        <v>1</v>
      </c>
      <c r="F265" s="65"/>
      <c r="G265" s="66">
        <f t="shared" si="0"/>
        <v>0</v>
      </c>
    </row>
    <row r="266" spans="3:7" s="246" customFormat="1">
      <c r="C266" s="67"/>
      <c r="D266" s="65"/>
      <c r="E266" s="65"/>
      <c r="F266" s="65"/>
      <c r="G266" s="66"/>
    </row>
    <row r="267" spans="3:7" s="246" customFormat="1" ht="46.8">
      <c r="C267" s="67" t="s">
        <v>575</v>
      </c>
      <c r="D267" s="65" t="s">
        <v>9</v>
      </c>
      <c r="E267" s="65">
        <v>1</v>
      </c>
      <c r="F267" s="65"/>
      <c r="G267" s="66"/>
    </row>
    <row r="268" spans="3:7" s="246" customFormat="1">
      <c r="C268" s="67"/>
      <c r="D268" s="65"/>
      <c r="E268" s="65"/>
      <c r="F268" s="65"/>
      <c r="G268" s="66"/>
    </row>
    <row r="269" spans="3:7" s="246" customFormat="1" ht="70.2">
      <c r="C269" s="67" t="s">
        <v>576</v>
      </c>
      <c r="D269" s="65" t="s">
        <v>9</v>
      </c>
      <c r="E269" s="65">
        <v>1</v>
      </c>
      <c r="F269" s="65"/>
      <c r="G269" s="66"/>
    </row>
    <row r="270" spans="3:7" s="246" customFormat="1">
      <c r="C270" s="67"/>
      <c r="D270" s="65"/>
      <c r="E270" s="65"/>
      <c r="F270" s="65"/>
      <c r="G270" s="66"/>
    </row>
    <row r="271" spans="3:7" s="246" customFormat="1">
      <c r="C271" s="67" t="s">
        <v>577</v>
      </c>
      <c r="D271" s="65" t="s">
        <v>9</v>
      </c>
      <c r="E271" s="65">
        <v>1</v>
      </c>
      <c r="F271" s="65"/>
      <c r="G271" s="66"/>
    </row>
    <row r="272" spans="3:7" s="246" customFormat="1">
      <c r="C272" s="67"/>
      <c r="D272" s="65"/>
      <c r="E272" s="65"/>
      <c r="F272" s="65"/>
      <c r="G272" s="66"/>
    </row>
    <row r="273" spans="3:7" s="246" customFormat="1" ht="46.8">
      <c r="C273" s="67" t="s">
        <v>578</v>
      </c>
      <c r="D273" s="65" t="s">
        <v>22</v>
      </c>
      <c r="E273" s="65">
        <v>1</v>
      </c>
      <c r="F273" s="65"/>
      <c r="G273" s="66"/>
    </row>
    <row r="274" spans="3:7" s="246" customFormat="1">
      <c r="C274" s="67"/>
      <c r="D274" s="65"/>
      <c r="E274" s="65"/>
      <c r="F274" s="65"/>
      <c r="G274" s="66"/>
    </row>
    <row r="275" spans="3:7" s="246" customFormat="1">
      <c r="C275" s="67" t="s">
        <v>579</v>
      </c>
      <c r="D275" s="65" t="s">
        <v>9</v>
      </c>
      <c r="E275" s="65">
        <v>1</v>
      </c>
      <c r="F275" s="65"/>
      <c r="G275" s="66"/>
    </row>
    <row r="276" spans="3:7" s="246" customFormat="1">
      <c r="C276" s="67"/>
      <c r="D276" s="65"/>
      <c r="E276" s="65"/>
      <c r="F276" s="65"/>
      <c r="G276" s="66"/>
    </row>
    <row r="277" spans="3:7" s="246" customFormat="1" ht="46.8">
      <c r="C277" s="67" t="s">
        <v>580</v>
      </c>
      <c r="D277" s="65" t="s">
        <v>9</v>
      </c>
      <c r="E277" s="65">
        <v>1</v>
      </c>
      <c r="F277" s="65"/>
      <c r="G277" s="66"/>
    </row>
    <row r="278" spans="3:7" s="246" customFormat="1">
      <c r="C278" s="67"/>
      <c r="D278" s="65"/>
      <c r="E278" s="65"/>
      <c r="F278" s="65"/>
      <c r="G278" s="66"/>
    </row>
    <row r="279" spans="3:7" s="246" customFormat="1">
      <c r="C279" s="67" t="s">
        <v>581</v>
      </c>
      <c r="D279" s="65" t="s">
        <v>9</v>
      </c>
      <c r="E279" s="65">
        <v>1</v>
      </c>
      <c r="F279" s="65"/>
      <c r="G279" s="66"/>
    </row>
    <row r="280" spans="3:7" s="246" customFormat="1">
      <c r="C280" s="67"/>
      <c r="D280" s="65"/>
      <c r="E280" s="65"/>
      <c r="F280" s="65"/>
      <c r="G280" s="66"/>
    </row>
    <row r="281" spans="3:7" s="246" customFormat="1">
      <c r="C281" s="67" t="s">
        <v>582</v>
      </c>
      <c r="D281" s="65" t="s">
        <v>9</v>
      </c>
      <c r="E281" s="65">
        <v>1</v>
      </c>
      <c r="F281" s="65"/>
      <c r="G281" s="66"/>
    </row>
    <row r="282" spans="3:7" s="246" customFormat="1">
      <c r="C282" s="67"/>
      <c r="D282" s="65"/>
      <c r="E282" s="65"/>
      <c r="F282" s="65"/>
      <c r="G282" s="66"/>
    </row>
    <row r="283" spans="3:7" s="246" customFormat="1">
      <c r="C283" s="67" t="s">
        <v>583</v>
      </c>
      <c r="D283" s="65" t="s">
        <v>22</v>
      </c>
      <c r="E283" s="65">
        <v>1</v>
      </c>
      <c r="F283" s="65"/>
      <c r="G283" s="66"/>
    </row>
    <row r="284" spans="3:7" s="246" customFormat="1">
      <c r="C284" s="67"/>
      <c r="D284" s="65"/>
      <c r="E284" s="65"/>
      <c r="F284" s="65"/>
      <c r="G284" s="66"/>
    </row>
    <row r="285" spans="3:7" s="246" customFormat="1">
      <c r="C285" s="67" t="s">
        <v>584</v>
      </c>
      <c r="D285" s="65" t="s">
        <v>22</v>
      </c>
      <c r="E285" s="65">
        <v>1</v>
      </c>
      <c r="F285" s="65"/>
      <c r="G285" s="66"/>
    </row>
    <row r="286" spans="3:7" s="246" customFormat="1">
      <c r="C286" s="67"/>
      <c r="D286" s="65"/>
      <c r="E286" s="65"/>
      <c r="F286" s="65"/>
      <c r="G286" s="66"/>
    </row>
    <row r="287" spans="3:7" s="246" customFormat="1">
      <c r="C287" s="67" t="s">
        <v>585</v>
      </c>
      <c r="D287" s="65" t="s">
        <v>9</v>
      </c>
      <c r="E287" s="65">
        <v>1</v>
      </c>
      <c r="F287" s="65"/>
      <c r="G287" s="66"/>
    </row>
    <row r="288" spans="3:7" s="246" customFormat="1">
      <c r="C288" s="67"/>
      <c r="D288" s="65"/>
      <c r="E288" s="65"/>
      <c r="F288" s="65"/>
      <c r="G288" s="66"/>
    </row>
    <row r="289" spans="3:7" s="246" customFormat="1" ht="46.8">
      <c r="C289" s="67" t="s">
        <v>586</v>
      </c>
      <c r="D289" s="65" t="s">
        <v>9</v>
      </c>
      <c r="E289" s="65">
        <v>1</v>
      </c>
      <c r="F289" s="65"/>
      <c r="G289" s="66"/>
    </row>
    <row r="290" spans="3:7" s="246" customFormat="1">
      <c r="C290" s="95"/>
      <c r="D290" s="91"/>
      <c r="E290" s="62"/>
      <c r="F290" s="101"/>
      <c r="G290" s="97"/>
    </row>
    <row r="291" spans="3:7" s="246" customFormat="1">
      <c r="C291" s="98" t="s">
        <v>587</v>
      </c>
      <c r="D291" s="58" t="s">
        <v>11</v>
      </c>
      <c r="E291" s="62"/>
      <c r="F291" s="101"/>
      <c r="G291" s="97"/>
    </row>
    <row r="292" spans="3:7" s="246" customFormat="1">
      <c r="C292" s="95"/>
      <c r="D292" s="91"/>
      <c r="E292" s="62"/>
      <c r="F292" s="101"/>
      <c r="G292" s="97"/>
    </row>
    <row r="293" spans="3:7" s="246" customFormat="1">
      <c r="C293" s="68" t="s">
        <v>561</v>
      </c>
      <c r="D293" s="69"/>
      <c r="E293" s="108"/>
      <c r="F293" s="62"/>
      <c r="G293" s="248"/>
    </row>
    <row r="294" spans="3:7" s="246" customFormat="1">
      <c r="C294" s="68"/>
      <c r="D294" s="69"/>
      <c r="E294" s="108"/>
      <c r="F294" s="62"/>
      <c r="G294" s="248"/>
    </row>
    <row r="295" spans="3:7" s="246" customFormat="1" ht="70.2">
      <c r="C295" s="67" t="s">
        <v>562</v>
      </c>
      <c r="D295" s="69" t="s">
        <v>9</v>
      </c>
      <c r="E295" s="69">
        <v>1</v>
      </c>
      <c r="F295" s="70">
        <v>0</v>
      </c>
      <c r="G295" s="71">
        <v>0</v>
      </c>
    </row>
    <row r="296" spans="3:7" s="246" customFormat="1">
      <c r="C296" s="103"/>
      <c r="D296" s="91"/>
      <c r="E296" s="62"/>
      <c r="F296" s="70"/>
      <c r="G296" s="71"/>
    </row>
    <row r="297" spans="3:7" s="246" customFormat="1">
      <c r="C297" s="68" t="s">
        <v>563</v>
      </c>
      <c r="D297" s="69"/>
      <c r="E297" s="108"/>
      <c r="F297" s="70"/>
      <c r="G297" s="71"/>
    </row>
    <row r="298" spans="3:7" s="246" customFormat="1">
      <c r="C298" s="68"/>
      <c r="D298" s="69"/>
      <c r="E298" s="108"/>
      <c r="F298" s="70"/>
      <c r="G298" s="71"/>
    </row>
    <row r="299" spans="3:7" s="246" customFormat="1" ht="70.2">
      <c r="C299" s="67" t="s">
        <v>564</v>
      </c>
      <c r="D299" s="69" t="s">
        <v>9</v>
      </c>
      <c r="E299" s="69">
        <v>1</v>
      </c>
      <c r="F299" s="70">
        <v>0</v>
      </c>
      <c r="G299" s="71">
        <v>0</v>
      </c>
    </row>
    <row r="300" spans="3:7" s="246" customFormat="1">
      <c r="C300" s="103"/>
      <c r="D300" s="91"/>
      <c r="E300" s="62"/>
      <c r="F300" s="70"/>
      <c r="G300" s="71"/>
    </row>
    <row r="301" spans="3:7" s="246" customFormat="1">
      <c r="C301" s="68" t="s">
        <v>565</v>
      </c>
      <c r="D301" s="69"/>
      <c r="E301" s="108"/>
      <c r="F301" s="70"/>
      <c r="G301" s="71"/>
    </row>
    <row r="302" spans="3:7" s="246" customFormat="1">
      <c r="C302" s="68"/>
      <c r="D302" s="69"/>
      <c r="E302" s="108"/>
      <c r="F302" s="70"/>
      <c r="G302" s="71"/>
    </row>
    <row r="303" spans="3:7" s="246" customFormat="1" ht="46.8">
      <c r="C303" s="67" t="s">
        <v>566</v>
      </c>
      <c r="D303" s="69" t="s">
        <v>9</v>
      </c>
      <c r="E303" s="69">
        <v>1</v>
      </c>
      <c r="F303" s="70">
        <v>0</v>
      </c>
      <c r="G303" s="71">
        <v>0</v>
      </c>
    </row>
    <row r="304" spans="3:7" s="246" customFormat="1">
      <c r="C304" s="103"/>
      <c r="D304" s="91"/>
      <c r="E304" s="62"/>
      <c r="F304" s="70"/>
      <c r="G304" s="71"/>
    </row>
    <row r="305" spans="3:7" s="246" customFormat="1">
      <c r="C305" s="68" t="s">
        <v>567</v>
      </c>
      <c r="D305" s="69"/>
      <c r="E305" s="108"/>
      <c r="F305" s="70"/>
      <c r="G305" s="71"/>
    </row>
    <row r="306" spans="3:7" s="246" customFormat="1">
      <c r="C306" s="68"/>
      <c r="D306" s="69"/>
      <c r="E306" s="108"/>
      <c r="F306" s="70"/>
      <c r="G306" s="71"/>
    </row>
    <row r="307" spans="3:7" s="246" customFormat="1">
      <c r="C307" s="67" t="s">
        <v>568</v>
      </c>
      <c r="D307" s="69" t="s">
        <v>9</v>
      </c>
      <c r="E307" s="69">
        <v>1</v>
      </c>
      <c r="F307" s="70">
        <v>0</v>
      </c>
      <c r="G307" s="71">
        <v>0</v>
      </c>
    </row>
    <row r="308" spans="3:7" s="246" customFormat="1">
      <c r="C308" s="67"/>
      <c r="D308" s="69"/>
      <c r="E308" s="69"/>
      <c r="F308" s="70"/>
      <c r="G308" s="71"/>
    </row>
    <row r="309" spans="3:7" s="246" customFormat="1">
      <c r="C309" s="68" t="s">
        <v>569</v>
      </c>
      <c r="D309" s="69"/>
      <c r="E309" s="108"/>
      <c r="F309" s="108"/>
      <c r="G309" s="249"/>
    </row>
    <row r="310" spans="3:7" s="246" customFormat="1">
      <c r="C310" s="68"/>
      <c r="D310" s="69"/>
      <c r="E310" s="108"/>
      <c r="F310" s="108"/>
      <c r="G310" s="249"/>
    </row>
    <row r="311" spans="3:7" s="246" customFormat="1" ht="46.8">
      <c r="C311" s="67" t="s">
        <v>570</v>
      </c>
      <c r="D311" s="72"/>
      <c r="E311" s="72"/>
      <c r="F311" s="73"/>
      <c r="G311" s="74"/>
    </row>
    <row r="312" spans="3:7" s="246" customFormat="1">
      <c r="C312" s="67"/>
      <c r="D312" s="72"/>
      <c r="E312" s="72"/>
      <c r="F312" s="73"/>
      <c r="G312" s="74"/>
    </row>
    <row r="313" spans="3:7" s="246" customFormat="1">
      <c r="C313" s="75" t="s">
        <v>571</v>
      </c>
      <c r="D313" s="69" t="s">
        <v>572</v>
      </c>
      <c r="E313" s="69">
        <v>1</v>
      </c>
      <c r="F313" s="70">
        <v>0</v>
      </c>
      <c r="G313" s="71">
        <v>0</v>
      </c>
    </row>
    <row r="314" spans="3:7" s="246" customFormat="1">
      <c r="C314" s="95"/>
      <c r="D314" s="91"/>
      <c r="E314" s="62"/>
      <c r="F314" s="101"/>
      <c r="G314" s="97"/>
    </row>
    <row r="315" spans="3:7" s="246" customFormat="1">
      <c r="C315" s="98" t="s">
        <v>588</v>
      </c>
      <c r="D315" s="58" t="s">
        <v>11</v>
      </c>
      <c r="E315" s="62"/>
      <c r="F315" s="101"/>
      <c r="G315" s="97"/>
    </row>
    <row r="316" spans="3:7" s="246" customFormat="1">
      <c r="C316" s="95"/>
      <c r="D316" s="91"/>
      <c r="E316" s="62"/>
      <c r="F316" s="101"/>
      <c r="G316" s="97"/>
    </row>
    <row r="317" spans="3:7" s="246" customFormat="1">
      <c r="C317" s="64" t="s">
        <v>589</v>
      </c>
      <c r="D317" s="76"/>
      <c r="E317" s="76"/>
      <c r="F317" s="77"/>
      <c r="G317" s="78"/>
    </row>
    <row r="318" spans="3:7" s="246" customFormat="1" ht="46.8">
      <c r="C318" s="67" t="s">
        <v>590</v>
      </c>
      <c r="D318" s="76" t="s">
        <v>9</v>
      </c>
      <c r="E318" s="76">
        <v>1</v>
      </c>
      <c r="F318" s="77">
        <v>0</v>
      </c>
      <c r="G318" s="78">
        <v>0</v>
      </c>
    </row>
    <row r="319" spans="3:7" s="246" customFormat="1">
      <c r="C319" s="79"/>
      <c r="D319" s="76"/>
      <c r="E319" s="76"/>
      <c r="F319" s="77"/>
      <c r="G319" s="78"/>
    </row>
    <row r="320" spans="3:7" s="246" customFormat="1">
      <c r="C320" s="64" t="s">
        <v>561</v>
      </c>
      <c r="D320" s="76"/>
      <c r="E320" s="76"/>
      <c r="F320" s="77"/>
      <c r="G320" s="78"/>
    </row>
    <row r="321" spans="3:7" s="246" customFormat="1" ht="70.2">
      <c r="C321" s="67" t="s">
        <v>562</v>
      </c>
      <c r="D321" s="76" t="s">
        <v>9</v>
      </c>
      <c r="E321" s="76">
        <v>1</v>
      </c>
      <c r="F321" s="77"/>
      <c r="G321" s="78">
        <v>0</v>
      </c>
    </row>
    <row r="322" spans="3:7" s="246" customFormat="1">
      <c r="C322" s="79"/>
      <c r="D322" s="76"/>
      <c r="E322" s="76"/>
      <c r="F322" s="77"/>
      <c r="G322" s="78"/>
    </row>
    <row r="323" spans="3:7" s="246" customFormat="1">
      <c r="C323" s="64" t="s">
        <v>563</v>
      </c>
      <c r="D323" s="76"/>
      <c r="E323" s="76"/>
      <c r="F323" s="77"/>
      <c r="G323" s="78"/>
    </row>
    <row r="324" spans="3:7" s="246" customFormat="1" ht="70.2">
      <c r="C324" s="67" t="s">
        <v>564</v>
      </c>
      <c r="D324" s="76" t="s">
        <v>9</v>
      </c>
      <c r="E324" s="76">
        <v>1</v>
      </c>
      <c r="F324" s="77">
        <v>0</v>
      </c>
      <c r="G324" s="78">
        <v>0</v>
      </c>
    </row>
    <row r="325" spans="3:7" s="246" customFormat="1">
      <c r="C325" s="79"/>
      <c r="D325" s="76"/>
      <c r="E325" s="76"/>
      <c r="F325" s="77"/>
      <c r="G325" s="78"/>
    </row>
    <row r="326" spans="3:7" s="246" customFormat="1">
      <c r="C326" s="64" t="s">
        <v>565</v>
      </c>
      <c r="D326" s="76"/>
      <c r="E326" s="76"/>
      <c r="F326" s="77"/>
      <c r="G326" s="78"/>
    </row>
    <row r="327" spans="3:7" s="246" customFormat="1" ht="46.8">
      <c r="C327" s="67" t="s">
        <v>566</v>
      </c>
      <c r="D327" s="76" t="s">
        <v>9</v>
      </c>
      <c r="E327" s="76">
        <v>1</v>
      </c>
      <c r="F327" s="77"/>
      <c r="G327" s="78">
        <v>0</v>
      </c>
    </row>
    <row r="328" spans="3:7" s="246" customFormat="1">
      <c r="C328" s="79"/>
      <c r="D328" s="76"/>
      <c r="E328" s="76"/>
      <c r="F328" s="77"/>
      <c r="G328" s="78"/>
    </row>
    <row r="329" spans="3:7" s="246" customFormat="1">
      <c r="C329" s="64" t="s">
        <v>567</v>
      </c>
      <c r="D329" s="76"/>
      <c r="E329" s="76"/>
      <c r="F329" s="77"/>
      <c r="G329" s="78"/>
    </row>
    <row r="330" spans="3:7" s="246" customFormat="1">
      <c r="C330" s="67" t="s">
        <v>568</v>
      </c>
      <c r="D330" s="76" t="s">
        <v>9</v>
      </c>
      <c r="E330" s="76">
        <v>1</v>
      </c>
      <c r="F330" s="77"/>
      <c r="G330" s="78"/>
    </row>
    <row r="331" spans="3:7" s="246" customFormat="1">
      <c r="C331" s="95"/>
      <c r="D331" s="91"/>
      <c r="E331" s="62"/>
      <c r="F331" s="101"/>
      <c r="G331" s="97"/>
    </row>
    <row r="332" spans="3:7" s="247" customFormat="1">
      <c r="C332" s="98" t="s">
        <v>591</v>
      </c>
      <c r="D332" s="58" t="s">
        <v>477</v>
      </c>
      <c r="E332" s="63"/>
      <c r="F332" s="60"/>
      <c r="G332" s="100"/>
    </row>
    <row r="333" spans="3:7" s="246" customFormat="1">
      <c r="C333" s="95"/>
      <c r="D333" s="91"/>
      <c r="E333" s="62"/>
      <c r="F333" s="101"/>
      <c r="G333" s="97"/>
    </row>
    <row r="334" spans="3:7" s="246" customFormat="1" ht="70.2">
      <c r="C334" s="424" t="s">
        <v>505</v>
      </c>
      <c r="D334" s="425" t="s">
        <v>477</v>
      </c>
      <c r="E334" s="62"/>
      <c r="F334" s="101"/>
      <c r="G334" s="97"/>
    </row>
    <row r="335" spans="3:7" s="246" customFormat="1">
      <c r="C335" s="95"/>
      <c r="D335" s="91"/>
      <c r="E335" s="62"/>
      <c r="F335" s="101"/>
      <c r="G335" s="97"/>
    </row>
    <row r="336" spans="3:7" s="246" customFormat="1" ht="46.8">
      <c r="C336" s="95" t="s">
        <v>506</v>
      </c>
      <c r="D336" s="91" t="s">
        <v>477</v>
      </c>
      <c r="E336" s="62"/>
      <c r="F336" s="101"/>
      <c r="G336" s="97"/>
    </row>
    <row r="337" spans="3:7" s="246" customFormat="1">
      <c r="C337" s="95"/>
      <c r="D337" s="91"/>
      <c r="E337" s="62"/>
      <c r="F337" s="101"/>
      <c r="G337" s="97"/>
    </row>
    <row r="338" spans="3:7" s="246" customFormat="1" ht="117">
      <c r="C338" s="95" t="s">
        <v>592</v>
      </c>
      <c r="D338" s="91" t="s">
        <v>477</v>
      </c>
      <c r="E338" s="62"/>
      <c r="F338" s="101"/>
      <c r="G338" s="97"/>
    </row>
    <row r="339" spans="3:7" s="246" customFormat="1">
      <c r="C339" s="95"/>
      <c r="D339" s="91"/>
      <c r="E339" s="62"/>
      <c r="F339" s="101"/>
      <c r="G339" s="97"/>
    </row>
    <row r="340" spans="3:7" s="246" customFormat="1">
      <c r="C340" s="95" t="s">
        <v>593</v>
      </c>
      <c r="D340" s="91" t="s">
        <v>477</v>
      </c>
      <c r="E340" s="62"/>
      <c r="F340" s="101"/>
      <c r="G340" s="97"/>
    </row>
    <row r="341" spans="3:7" s="246" customFormat="1">
      <c r="C341" s="95"/>
      <c r="D341" s="91"/>
      <c r="E341" s="62"/>
      <c r="F341" s="96"/>
      <c r="G341" s="97"/>
    </row>
    <row r="342" spans="3:7" s="246" customFormat="1" ht="46.8">
      <c r="C342" s="95" t="s">
        <v>594</v>
      </c>
      <c r="D342" s="91" t="s">
        <v>477</v>
      </c>
      <c r="E342" s="62"/>
      <c r="F342" s="101"/>
      <c r="G342" s="97"/>
    </row>
    <row r="343" spans="3:7" s="246" customFormat="1">
      <c r="C343" s="95"/>
      <c r="D343" s="91"/>
      <c r="E343" s="62"/>
      <c r="F343" s="96"/>
      <c r="G343" s="97"/>
    </row>
    <row r="344" spans="3:7" s="246" customFormat="1" ht="46.8">
      <c r="C344" s="95" t="s">
        <v>595</v>
      </c>
      <c r="D344" s="91" t="s">
        <v>477</v>
      </c>
      <c r="E344" s="62"/>
      <c r="F344" s="101"/>
      <c r="G344" s="97"/>
    </row>
    <row r="345" spans="3:7" s="246" customFormat="1">
      <c r="C345" s="95"/>
      <c r="D345" s="91"/>
      <c r="E345" s="62"/>
      <c r="F345" s="96"/>
      <c r="G345" s="97"/>
    </row>
    <row r="346" spans="3:7" s="246" customFormat="1">
      <c r="C346" s="95" t="s">
        <v>596</v>
      </c>
      <c r="D346" s="91" t="s">
        <v>477</v>
      </c>
      <c r="E346" s="62"/>
      <c r="F346" s="101"/>
      <c r="G346" s="97"/>
    </row>
    <row r="347" spans="3:7" s="246" customFormat="1">
      <c r="C347" s="95"/>
      <c r="D347" s="91"/>
      <c r="E347" s="62"/>
      <c r="F347" s="96"/>
      <c r="G347" s="97"/>
    </row>
    <row r="348" spans="3:7" s="246" customFormat="1">
      <c r="C348" s="103" t="s">
        <v>597</v>
      </c>
      <c r="D348" s="91" t="s">
        <v>477</v>
      </c>
      <c r="E348" s="62"/>
      <c r="F348" s="101"/>
      <c r="G348" s="97"/>
    </row>
    <row r="349" spans="3:7" s="246" customFormat="1">
      <c r="C349" s="95"/>
      <c r="D349" s="91"/>
      <c r="E349" s="62"/>
      <c r="F349" s="96"/>
      <c r="G349" s="97"/>
    </row>
    <row r="350" spans="3:7" s="246" customFormat="1">
      <c r="C350" s="95" t="s">
        <v>598</v>
      </c>
      <c r="D350" s="91" t="s">
        <v>477</v>
      </c>
      <c r="E350" s="62"/>
      <c r="F350" s="101"/>
      <c r="G350" s="97"/>
    </row>
    <row r="351" spans="3:7" s="246" customFormat="1">
      <c r="C351" s="95"/>
      <c r="D351" s="91"/>
      <c r="E351" s="62"/>
      <c r="F351" s="96"/>
      <c r="G351" s="97"/>
    </row>
    <row r="352" spans="3:7" s="246" customFormat="1">
      <c r="C352" s="95" t="s">
        <v>599</v>
      </c>
      <c r="D352" s="91" t="s">
        <v>477</v>
      </c>
      <c r="E352" s="62"/>
      <c r="F352" s="101"/>
      <c r="G352" s="97"/>
    </row>
    <row r="353" spans="3:7" s="246" customFormat="1">
      <c r="C353" s="95"/>
      <c r="D353" s="91"/>
      <c r="E353" s="62"/>
      <c r="F353" s="96"/>
      <c r="G353" s="97"/>
    </row>
    <row r="354" spans="3:7" s="246" customFormat="1">
      <c r="C354" s="95" t="s">
        <v>600</v>
      </c>
      <c r="D354" s="91" t="s">
        <v>477</v>
      </c>
      <c r="E354" s="62"/>
      <c r="F354" s="101"/>
      <c r="G354" s="97"/>
    </row>
    <row r="355" spans="3:7" s="246" customFormat="1">
      <c r="C355" s="95"/>
      <c r="D355" s="91"/>
      <c r="E355" s="62"/>
      <c r="F355" s="96"/>
      <c r="G355" s="97"/>
    </row>
    <row r="356" spans="3:7" s="246" customFormat="1">
      <c r="C356" s="95" t="s">
        <v>601</v>
      </c>
      <c r="D356" s="91" t="s">
        <v>477</v>
      </c>
      <c r="E356" s="62"/>
      <c r="F356" s="101"/>
      <c r="G356" s="97"/>
    </row>
    <row r="357" spans="3:7" s="246" customFormat="1">
      <c r="C357" s="95"/>
      <c r="D357" s="91"/>
      <c r="E357" s="62"/>
      <c r="F357" s="96"/>
      <c r="G357" s="97"/>
    </row>
    <row r="358" spans="3:7" s="246" customFormat="1">
      <c r="C358" s="95" t="s">
        <v>602</v>
      </c>
      <c r="D358" s="91" t="s">
        <v>477</v>
      </c>
      <c r="E358" s="62"/>
      <c r="F358" s="101"/>
      <c r="G358" s="97"/>
    </row>
    <row r="359" spans="3:7" s="246" customFormat="1">
      <c r="C359" s="95"/>
      <c r="D359" s="91"/>
      <c r="E359" s="62"/>
      <c r="F359" s="96"/>
      <c r="G359" s="97"/>
    </row>
    <row r="360" spans="3:7" s="246" customFormat="1">
      <c r="C360" s="95" t="s">
        <v>603</v>
      </c>
      <c r="D360" s="91" t="s">
        <v>477</v>
      </c>
      <c r="E360" s="62"/>
      <c r="F360" s="101"/>
      <c r="G360" s="97"/>
    </row>
    <row r="361" spans="3:7" s="246" customFormat="1">
      <c r="C361" s="95"/>
      <c r="D361" s="91"/>
      <c r="E361" s="62"/>
      <c r="F361" s="96"/>
      <c r="G361" s="97"/>
    </row>
    <row r="362" spans="3:7" s="246" customFormat="1" ht="93.6">
      <c r="C362" s="95" t="s">
        <v>604</v>
      </c>
      <c r="D362" s="91" t="s">
        <v>477</v>
      </c>
      <c r="E362" s="62"/>
      <c r="F362" s="101"/>
      <c r="G362" s="97"/>
    </row>
    <row r="363" spans="3:7" s="246" customFormat="1">
      <c r="C363" s="95"/>
      <c r="D363" s="91"/>
      <c r="E363" s="62"/>
      <c r="F363" s="96"/>
      <c r="G363" s="97"/>
    </row>
    <row r="364" spans="3:7" s="246" customFormat="1" ht="46.8">
      <c r="C364" s="95" t="s">
        <v>605</v>
      </c>
      <c r="D364" s="91" t="s">
        <v>477</v>
      </c>
      <c r="E364" s="62"/>
      <c r="F364" s="101"/>
      <c r="G364" s="97"/>
    </row>
    <row r="365" spans="3:7" s="246" customFormat="1">
      <c r="C365" s="95"/>
      <c r="D365" s="91"/>
      <c r="E365" s="62"/>
      <c r="F365" s="101"/>
      <c r="G365" s="97"/>
    </row>
    <row r="366" spans="3:7" s="246" customFormat="1" ht="46.8">
      <c r="C366" s="80" t="s">
        <v>606</v>
      </c>
      <c r="D366" s="81"/>
      <c r="E366" s="82"/>
      <c r="F366" s="83"/>
      <c r="G366" s="84"/>
    </row>
    <row r="367" spans="3:7" s="246" customFormat="1">
      <c r="C367" s="80"/>
      <c r="D367" s="81"/>
      <c r="E367" s="82"/>
      <c r="F367" s="83"/>
      <c r="G367" s="84"/>
    </row>
    <row r="368" spans="3:7" s="246" customFormat="1">
      <c r="C368" s="85" t="s">
        <v>607</v>
      </c>
      <c r="D368" s="86" t="s">
        <v>608</v>
      </c>
      <c r="E368" s="87">
        <v>1</v>
      </c>
      <c r="F368" s="83"/>
      <c r="G368" s="84"/>
    </row>
    <row r="369" spans="3:7" s="246" customFormat="1">
      <c r="C369" s="85"/>
      <c r="D369" s="86"/>
      <c r="E369" s="87"/>
      <c r="F369" s="83"/>
      <c r="G369" s="84"/>
    </row>
    <row r="370" spans="3:7" s="246" customFormat="1">
      <c r="C370" s="85" t="s">
        <v>609</v>
      </c>
      <c r="D370" s="86" t="s">
        <v>608</v>
      </c>
      <c r="E370" s="87">
        <v>1</v>
      </c>
      <c r="F370" s="83"/>
      <c r="G370" s="84"/>
    </row>
    <row r="371" spans="3:7" s="246" customFormat="1">
      <c r="C371" s="85"/>
      <c r="D371" s="81"/>
      <c r="E371" s="87"/>
      <c r="F371" s="83"/>
      <c r="G371" s="84"/>
    </row>
    <row r="372" spans="3:7" s="246" customFormat="1" ht="50.4" customHeight="1">
      <c r="C372" s="88" t="s">
        <v>610</v>
      </c>
      <c r="D372" s="81" t="s">
        <v>608</v>
      </c>
      <c r="E372" s="82">
        <v>1</v>
      </c>
      <c r="F372" s="83"/>
      <c r="G372" s="84"/>
    </row>
    <row r="373" spans="3:7" s="246" customFormat="1">
      <c r="C373" s="88"/>
      <c r="D373" s="81"/>
      <c r="E373" s="82"/>
      <c r="F373" s="83"/>
      <c r="G373" s="84"/>
    </row>
    <row r="374" spans="3:7" s="247" customFormat="1">
      <c r="C374" s="98" t="s">
        <v>611</v>
      </c>
      <c r="D374" s="58" t="s">
        <v>477</v>
      </c>
      <c r="E374" s="63"/>
      <c r="F374" s="60"/>
      <c r="G374" s="100"/>
    </row>
    <row r="375" spans="3:7" s="246" customFormat="1">
      <c r="C375" s="95"/>
      <c r="D375" s="91"/>
      <c r="E375" s="62"/>
      <c r="F375" s="101"/>
      <c r="G375" s="97"/>
    </row>
    <row r="376" spans="3:7" s="246" customFormat="1" ht="70.2">
      <c r="C376" s="424" t="s">
        <v>505</v>
      </c>
      <c r="D376" s="425" t="s">
        <v>477</v>
      </c>
      <c r="E376" s="62"/>
      <c r="F376" s="101"/>
      <c r="G376" s="97"/>
    </row>
    <row r="377" spans="3:7" s="246" customFormat="1">
      <c r="C377" s="95"/>
      <c r="D377" s="91"/>
      <c r="E377" s="62"/>
      <c r="F377" s="101"/>
      <c r="G377" s="97"/>
    </row>
    <row r="378" spans="3:7" s="246" customFormat="1" ht="46.8">
      <c r="C378" s="95" t="s">
        <v>506</v>
      </c>
      <c r="D378" s="91" t="s">
        <v>477</v>
      </c>
      <c r="E378" s="62"/>
      <c r="F378" s="101"/>
      <c r="G378" s="97"/>
    </row>
    <row r="379" spans="3:7" s="246" customFormat="1">
      <c r="C379" s="95"/>
      <c r="D379" s="91"/>
      <c r="E379" s="62"/>
      <c r="F379" s="101"/>
      <c r="G379" s="97"/>
    </row>
    <row r="380" spans="3:7" s="246" customFormat="1" ht="46.8">
      <c r="C380" s="95" t="s">
        <v>612</v>
      </c>
      <c r="D380" s="91" t="s">
        <v>477</v>
      </c>
      <c r="E380" s="62"/>
      <c r="F380" s="101"/>
      <c r="G380" s="97"/>
    </row>
    <row r="381" spans="3:7" s="246" customFormat="1">
      <c r="C381" s="95"/>
      <c r="D381" s="91"/>
      <c r="E381" s="62"/>
      <c r="F381" s="101"/>
      <c r="G381" s="97"/>
    </row>
    <row r="382" spans="3:7" s="246" customFormat="1">
      <c r="C382" s="95" t="s">
        <v>613</v>
      </c>
      <c r="D382" s="91" t="s">
        <v>477</v>
      </c>
      <c r="E382" s="62"/>
      <c r="F382" s="101"/>
      <c r="G382" s="97"/>
    </row>
    <row r="383" spans="3:7" s="246" customFormat="1">
      <c r="C383" s="95"/>
      <c r="D383" s="91"/>
      <c r="E383" s="62"/>
      <c r="F383" s="96"/>
      <c r="G383" s="97"/>
    </row>
    <row r="384" spans="3:7" s="246" customFormat="1" ht="46.8">
      <c r="C384" s="95" t="s">
        <v>614</v>
      </c>
      <c r="D384" s="91" t="s">
        <v>477</v>
      </c>
      <c r="E384" s="62"/>
      <c r="F384" s="101"/>
      <c r="G384" s="97"/>
    </row>
    <row r="385" spans="3:7" s="246" customFormat="1">
      <c r="C385" s="95"/>
      <c r="D385" s="91"/>
      <c r="E385" s="62"/>
      <c r="F385" s="96"/>
      <c r="G385" s="97"/>
    </row>
    <row r="386" spans="3:7" s="246" customFormat="1" ht="46.8">
      <c r="C386" s="95" t="s">
        <v>615</v>
      </c>
      <c r="D386" s="91" t="s">
        <v>477</v>
      </c>
      <c r="E386" s="62"/>
      <c r="F386" s="101"/>
      <c r="G386" s="97"/>
    </row>
    <row r="387" spans="3:7" s="246" customFormat="1">
      <c r="C387" s="95"/>
      <c r="D387" s="91"/>
      <c r="E387" s="62"/>
      <c r="F387" s="96"/>
      <c r="G387" s="97"/>
    </row>
    <row r="388" spans="3:7" s="246" customFormat="1">
      <c r="C388" s="95" t="s">
        <v>616</v>
      </c>
      <c r="D388" s="91" t="s">
        <v>477</v>
      </c>
      <c r="E388" s="62"/>
      <c r="F388" s="101"/>
      <c r="G388" s="97"/>
    </row>
    <row r="389" spans="3:7" s="246" customFormat="1">
      <c r="C389" s="95"/>
      <c r="D389" s="91"/>
      <c r="E389" s="62"/>
      <c r="F389" s="96"/>
      <c r="G389" s="97"/>
    </row>
    <row r="390" spans="3:7" s="246" customFormat="1">
      <c r="C390" s="103" t="s">
        <v>617</v>
      </c>
      <c r="D390" s="91" t="s">
        <v>477</v>
      </c>
      <c r="E390" s="62"/>
      <c r="F390" s="101"/>
      <c r="G390" s="97"/>
    </row>
    <row r="391" spans="3:7" s="246" customFormat="1">
      <c r="C391" s="95"/>
      <c r="D391" s="91"/>
      <c r="E391" s="62"/>
      <c r="F391" s="96"/>
      <c r="G391" s="97"/>
    </row>
    <row r="392" spans="3:7" s="246" customFormat="1">
      <c r="C392" s="95" t="s">
        <v>618</v>
      </c>
      <c r="D392" s="91" t="s">
        <v>477</v>
      </c>
      <c r="E392" s="62"/>
      <c r="F392" s="101"/>
      <c r="G392" s="97"/>
    </row>
    <row r="393" spans="3:7" s="246" customFormat="1">
      <c r="C393" s="95"/>
      <c r="D393" s="91"/>
      <c r="E393" s="62"/>
      <c r="F393" s="96"/>
      <c r="G393" s="97"/>
    </row>
    <row r="394" spans="3:7" s="246" customFormat="1">
      <c r="C394" s="95" t="s">
        <v>619</v>
      </c>
      <c r="D394" s="91" t="s">
        <v>477</v>
      </c>
      <c r="E394" s="62"/>
      <c r="F394" s="101"/>
      <c r="G394" s="97"/>
    </row>
    <row r="395" spans="3:7" s="246" customFormat="1">
      <c r="C395" s="95"/>
      <c r="D395" s="91"/>
      <c r="E395" s="62"/>
      <c r="F395" s="96"/>
      <c r="G395" s="97"/>
    </row>
    <row r="396" spans="3:7" s="246" customFormat="1">
      <c r="C396" s="95" t="s">
        <v>620</v>
      </c>
      <c r="D396" s="91" t="s">
        <v>477</v>
      </c>
      <c r="E396" s="62"/>
      <c r="F396" s="101"/>
      <c r="G396" s="97"/>
    </row>
    <row r="397" spans="3:7" s="246" customFormat="1">
      <c r="C397" s="95"/>
      <c r="D397" s="91"/>
      <c r="E397" s="62"/>
      <c r="F397" s="96"/>
      <c r="G397" s="97"/>
    </row>
    <row r="398" spans="3:7" s="246" customFormat="1">
      <c r="C398" s="95" t="s">
        <v>621</v>
      </c>
      <c r="D398" s="91" t="s">
        <v>477</v>
      </c>
      <c r="E398" s="62"/>
      <c r="F398" s="101"/>
      <c r="G398" s="97"/>
    </row>
    <row r="399" spans="3:7" s="246" customFormat="1">
      <c r="C399" s="95"/>
      <c r="D399" s="91"/>
      <c r="E399" s="62"/>
      <c r="F399" s="96"/>
      <c r="G399" s="97"/>
    </row>
    <row r="400" spans="3:7" s="246" customFormat="1">
      <c r="C400" s="95" t="s">
        <v>622</v>
      </c>
      <c r="D400" s="91" t="s">
        <v>477</v>
      </c>
      <c r="E400" s="62"/>
      <c r="F400" s="101"/>
      <c r="G400" s="97"/>
    </row>
    <row r="401" spans="3:7" s="246" customFormat="1">
      <c r="C401" s="95"/>
      <c r="D401" s="91"/>
      <c r="E401" s="62"/>
      <c r="F401" s="96"/>
      <c r="G401" s="97"/>
    </row>
    <row r="402" spans="3:7" s="246" customFormat="1">
      <c r="C402" s="95" t="s">
        <v>623</v>
      </c>
      <c r="D402" s="91" t="s">
        <v>477</v>
      </c>
      <c r="E402" s="62"/>
      <c r="F402" s="101"/>
      <c r="G402" s="97"/>
    </row>
    <row r="403" spans="3:7" s="246" customFormat="1">
      <c r="C403" s="95"/>
      <c r="D403" s="91"/>
      <c r="E403" s="62"/>
      <c r="F403" s="96"/>
      <c r="G403" s="97"/>
    </row>
    <row r="404" spans="3:7" s="246" customFormat="1" ht="93.6">
      <c r="C404" s="95" t="s">
        <v>624</v>
      </c>
      <c r="D404" s="91" t="s">
        <v>477</v>
      </c>
      <c r="E404" s="62"/>
      <c r="F404" s="101"/>
      <c r="G404" s="97"/>
    </row>
    <row r="405" spans="3:7" s="246" customFormat="1">
      <c r="C405" s="95"/>
      <c r="D405" s="91"/>
      <c r="E405" s="62"/>
      <c r="F405" s="96"/>
      <c r="G405" s="97"/>
    </row>
    <row r="406" spans="3:7" s="246" customFormat="1">
      <c r="C406" s="103" t="s">
        <v>625</v>
      </c>
      <c r="D406" s="91" t="s">
        <v>477</v>
      </c>
      <c r="E406" s="62"/>
      <c r="F406" s="101"/>
      <c r="G406" s="97"/>
    </row>
    <row r="407" spans="3:7" s="246" customFormat="1">
      <c r="C407" s="95"/>
      <c r="D407" s="91"/>
      <c r="E407" s="62"/>
      <c r="F407" s="101"/>
      <c r="G407" s="97"/>
    </row>
    <row r="408" spans="3:7" s="246" customFormat="1">
      <c r="C408" s="68" t="s">
        <v>561</v>
      </c>
      <c r="D408" s="69"/>
      <c r="E408" s="108"/>
      <c r="F408" s="62"/>
      <c r="G408" s="248"/>
    </row>
    <row r="409" spans="3:7" s="246" customFormat="1" ht="70.2">
      <c r="C409" s="67" t="s">
        <v>562</v>
      </c>
      <c r="D409" s="69" t="s">
        <v>9</v>
      </c>
      <c r="E409" s="69">
        <v>1</v>
      </c>
      <c r="F409" s="106"/>
      <c r="G409" s="107"/>
    </row>
    <row r="410" spans="3:7" s="246" customFormat="1">
      <c r="C410" s="103"/>
      <c r="D410" s="91"/>
      <c r="E410" s="62"/>
      <c r="F410" s="106"/>
      <c r="G410" s="107"/>
    </row>
    <row r="411" spans="3:7" s="246" customFormat="1">
      <c r="C411" s="68" t="s">
        <v>563</v>
      </c>
      <c r="D411" s="69"/>
      <c r="E411" s="108"/>
      <c r="F411" s="106"/>
      <c r="G411" s="107"/>
    </row>
    <row r="412" spans="3:7" s="246" customFormat="1" ht="70.2">
      <c r="C412" s="67" t="s">
        <v>564</v>
      </c>
      <c r="D412" s="69" t="s">
        <v>9</v>
      </c>
      <c r="E412" s="69">
        <v>1</v>
      </c>
      <c r="F412" s="106"/>
      <c r="G412" s="107"/>
    </row>
    <row r="413" spans="3:7" s="246" customFormat="1">
      <c r="C413" s="103"/>
      <c r="D413" s="91"/>
      <c r="E413" s="62"/>
      <c r="F413" s="106"/>
      <c r="G413" s="107"/>
    </row>
    <row r="414" spans="3:7" s="246" customFormat="1">
      <c r="C414" s="68" t="s">
        <v>565</v>
      </c>
      <c r="D414" s="69"/>
      <c r="E414" s="108"/>
      <c r="F414" s="106"/>
      <c r="G414" s="107"/>
    </row>
    <row r="415" spans="3:7" s="246" customFormat="1" ht="46.8">
      <c r="C415" s="67" t="s">
        <v>566</v>
      </c>
      <c r="D415" s="69" t="s">
        <v>9</v>
      </c>
      <c r="E415" s="69">
        <v>1</v>
      </c>
      <c r="F415" s="106"/>
      <c r="G415" s="107"/>
    </row>
    <row r="416" spans="3:7" s="246" customFormat="1">
      <c r="C416" s="103"/>
      <c r="D416" s="91"/>
      <c r="E416" s="62"/>
      <c r="F416" s="106"/>
      <c r="G416" s="107"/>
    </row>
    <row r="417" spans="3:7" s="246" customFormat="1">
      <c r="C417" s="68" t="s">
        <v>567</v>
      </c>
      <c r="D417" s="69"/>
      <c r="E417" s="108"/>
      <c r="F417" s="106"/>
      <c r="G417" s="107"/>
    </row>
    <row r="418" spans="3:7" s="246" customFormat="1">
      <c r="C418" s="67" t="s">
        <v>568</v>
      </c>
      <c r="D418" s="69" t="s">
        <v>9</v>
      </c>
      <c r="E418" s="69">
        <v>1</v>
      </c>
      <c r="F418" s="106"/>
      <c r="G418" s="107"/>
    </row>
    <row r="419" spans="3:7" s="246" customFormat="1">
      <c r="C419" s="67"/>
      <c r="D419" s="69"/>
      <c r="E419" s="69"/>
      <c r="F419" s="106"/>
      <c r="G419" s="107"/>
    </row>
    <row r="420" spans="3:7" s="246" customFormat="1">
      <c r="C420" s="68" t="s">
        <v>569</v>
      </c>
      <c r="D420" s="69"/>
      <c r="E420" s="108"/>
      <c r="F420" s="108"/>
      <c r="G420" s="249"/>
    </row>
    <row r="421" spans="3:7" s="246" customFormat="1" ht="46.8">
      <c r="C421" s="67" t="s">
        <v>570</v>
      </c>
      <c r="D421" s="72"/>
      <c r="E421" s="72"/>
      <c r="F421" s="73"/>
      <c r="G421" s="74"/>
    </row>
    <row r="422" spans="3:7" s="246" customFormat="1">
      <c r="C422" s="75" t="s">
        <v>571</v>
      </c>
      <c r="D422" s="69" t="s">
        <v>572</v>
      </c>
      <c r="E422" s="69">
        <v>1</v>
      </c>
      <c r="F422" s="106"/>
      <c r="G422" s="107"/>
    </row>
    <row r="423" spans="3:7" s="246" customFormat="1">
      <c r="C423" s="95"/>
      <c r="D423" s="91"/>
      <c r="E423" s="62"/>
      <c r="F423" s="101"/>
      <c r="G423" s="97"/>
    </row>
    <row r="424" spans="3:7" s="247" customFormat="1">
      <c r="C424" s="98" t="s">
        <v>626</v>
      </c>
      <c r="D424" s="58" t="s">
        <v>477</v>
      </c>
      <c r="E424" s="63"/>
      <c r="F424" s="60"/>
      <c r="G424" s="100"/>
    </row>
    <row r="425" spans="3:7" s="246" customFormat="1">
      <c r="C425" s="95"/>
      <c r="D425" s="91"/>
      <c r="E425" s="62"/>
      <c r="F425" s="101"/>
      <c r="G425" s="97"/>
    </row>
    <row r="426" spans="3:7" s="246" customFormat="1" ht="70.2">
      <c r="C426" s="95" t="s">
        <v>505</v>
      </c>
      <c r="D426" s="91" t="s">
        <v>477</v>
      </c>
      <c r="E426" s="62"/>
      <c r="F426" s="101"/>
      <c r="G426" s="97"/>
    </row>
    <row r="427" spans="3:7" s="246" customFormat="1">
      <c r="C427" s="95"/>
      <c r="D427" s="91"/>
      <c r="E427" s="62"/>
      <c r="F427" s="101"/>
      <c r="G427" s="97"/>
    </row>
    <row r="428" spans="3:7" s="246" customFormat="1" ht="93.6">
      <c r="C428" s="95" t="s">
        <v>627</v>
      </c>
      <c r="D428" s="91" t="s">
        <v>477</v>
      </c>
      <c r="E428" s="62"/>
      <c r="F428" s="101"/>
      <c r="G428" s="97"/>
    </row>
    <row r="429" spans="3:7" s="246" customFormat="1">
      <c r="C429" s="95"/>
      <c r="D429" s="91"/>
      <c r="E429" s="62"/>
      <c r="F429" s="96"/>
      <c r="G429" s="97"/>
    </row>
    <row r="430" spans="3:7" s="246" customFormat="1" ht="46.8">
      <c r="C430" s="95" t="s">
        <v>628</v>
      </c>
      <c r="D430" s="91" t="s">
        <v>477</v>
      </c>
      <c r="E430" s="62"/>
      <c r="F430" s="101"/>
      <c r="G430" s="97"/>
    </row>
    <row r="431" spans="3:7" s="246" customFormat="1">
      <c r="C431" s="95"/>
      <c r="D431" s="91"/>
      <c r="E431" s="62"/>
      <c r="F431" s="96"/>
      <c r="G431" s="97"/>
    </row>
    <row r="432" spans="3:7" s="246" customFormat="1">
      <c r="C432" s="95" t="s">
        <v>629</v>
      </c>
      <c r="D432" s="91" t="s">
        <v>477</v>
      </c>
      <c r="E432" s="62"/>
      <c r="F432" s="101"/>
      <c r="G432" s="97"/>
    </row>
    <row r="433" spans="3:7" s="246" customFormat="1">
      <c r="C433" s="95"/>
      <c r="D433" s="91"/>
      <c r="E433" s="62"/>
      <c r="F433" s="101"/>
      <c r="G433" s="97"/>
    </row>
    <row r="434" spans="3:7" s="246" customFormat="1">
      <c r="C434" s="95" t="s">
        <v>630</v>
      </c>
      <c r="D434" s="91" t="s">
        <v>477</v>
      </c>
      <c r="E434" s="62"/>
      <c r="F434" s="101"/>
      <c r="G434" s="97"/>
    </row>
    <row r="435" spans="3:7" s="246" customFormat="1">
      <c r="C435" s="95"/>
      <c r="D435" s="91"/>
      <c r="E435" s="62"/>
      <c r="F435" s="96"/>
      <c r="G435" s="97"/>
    </row>
    <row r="436" spans="3:7" s="246" customFormat="1" ht="46.8">
      <c r="C436" s="95" t="s">
        <v>631</v>
      </c>
      <c r="D436" s="91" t="s">
        <v>477</v>
      </c>
      <c r="E436" s="62"/>
      <c r="F436" s="101"/>
      <c r="G436" s="97"/>
    </row>
    <row r="437" spans="3:7" s="246" customFormat="1">
      <c r="C437" s="95"/>
      <c r="D437" s="91"/>
      <c r="E437" s="62"/>
      <c r="F437" s="96"/>
      <c r="G437" s="97"/>
    </row>
    <row r="438" spans="3:7" s="246" customFormat="1" ht="46.8">
      <c r="C438" s="95" t="s">
        <v>632</v>
      </c>
      <c r="D438" s="91" t="s">
        <v>477</v>
      </c>
      <c r="E438" s="62"/>
      <c r="F438" s="101"/>
      <c r="G438" s="97"/>
    </row>
    <row r="439" spans="3:7" s="246" customFormat="1">
      <c r="C439" s="95"/>
      <c r="D439" s="91"/>
      <c r="E439" s="62"/>
      <c r="F439" s="96"/>
      <c r="G439" s="97"/>
    </row>
    <row r="440" spans="3:7" s="246" customFormat="1">
      <c r="C440" s="95" t="s">
        <v>489</v>
      </c>
      <c r="D440" s="91" t="s">
        <v>9</v>
      </c>
      <c r="E440" s="62">
        <v>1</v>
      </c>
      <c r="F440" s="101"/>
      <c r="G440" s="97">
        <f>E440*F440</f>
        <v>0</v>
      </c>
    </row>
    <row r="441" spans="3:7" s="246" customFormat="1">
      <c r="C441" s="95"/>
      <c r="D441" s="91"/>
      <c r="E441" s="62"/>
      <c r="F441" s="101"/>
      <c r="G441" s="97"/>
    </row>
    <row r="442" spans="3:7" s="246" customFormat="1" ht="46.8">
      <c r="C442" s="95" t="s">
        <v>633</v>
      </c>
      <c r="D442" s="91" t="s">
        <v>9</v>
      </c>
      <c r="E442" s="62">
        <v>1</v>
      </c>
      <c r="F442" s="101"/>
      <c r="G442" s="97">
        <f>E442*F442</f>
        <v>0</v>
      </c>
    </row>
    <row r="443" spans="3:7" s="246" customFormat="1">
      <c r="C443" s="95"/>
      <c r="D443" s="91"/>
      <c r="E443" s="62"/>
      <c r="F443" s="101"/>
      <c r="G443" s="97"/>
    </row>
    <row r="444" spans="3:7" s="246" customFormat="1">
      <c r="C444" s="250" t="s">
        <v>634</v>
      </c>
      <c r="D444" s="251"/>
      <c r="E444" s="252"/>
      <c r="F444" s="253"/>
      <c r="G444" s="254"/>
    </row>
    <row r="445" spans="3:7" s="246" customFormat="1">
      <c r="C445" s="250"/>
      <c r="D445" s="251"/>
      <c r="E445" s="252"/>
      <c r="F445" s="253"/>
      <c r="G445" s="254"/>
    </row>
    <row r="446" spans="3:7" s="246" customFormat="1" ht="46.8">
      <c r="C446" s="250" t="s">
        <v>635</v>
      </c>
      <c r="D446" s="251"/>
      <c r="E446" s="252"/>
      <c r="F446" s="253"/>
      <c r="G446" s="254"/>
    </row>
    <row r="447" spans="3:7" s="246" customFormat="1">
      <c r="C447" s="250"/>
      <c r="D447" s="251"/>
      <c r="E447" s="252"/>
      <c r="F447" s="253"/>
      <c r="G447" s="254"/>
    </row>
    <row r="448" spans="3:7" s="246" customFormat="1" ht="46.8">
      <c r="C448" s="255" t="s">
        <v>636</v>
      </c>
      <c r="D448" s="256" t="s">
        <v>637</v>
      </c>
      <c r="E448" s="257">
        <v>1</v>
      </c>
      <c r="F448" s="258"/>
      <c r="G448" s="97">
        <f>E448*F448</f>
        <v>0</v>
      </c>
    </row>
    <row r="449" spans="3:7" s="246" customFormat="1">
      <c r="C449" s="255"/>
      <c r="D449" s="251"/>
      <c r="E449" s="257"/>
      <c r="F449" s="259"/>
      <c r="G449" s="260"/>
    </row>
    <row r="450" spans="3:7" s="246" customFormat="1" ht="46.8">
      <c r="C450" s="255" t="s">
        <v>638</v>
      </c>
      <c r="D450" s="256" t="s">
        <v>637</v>
      </c>
      <c r="E450" s="257">
        <v>1</v>
      </c>
      <c r="F450" s="258"/>
      <c r="G450" s="97">
        <f>E450*F450</f>
        <v>0</v>
      </c>
    </row>
    <row r="451" spans="3:7" s="246" customFormat="1">
      <c r="C451" s="255"/>
      <c r="D451" s="251"/>
      <c r="E451" s="257"/>
      <c r="F451" s="258"/>
      <c r="G451" s="261"/>
    </row>
    <row r="452" spans="3:7" s="246" customFormat="1">
      <c r="C452" s="262" t="s">
        <v>639</v>
      </c>
      <c r="D452" s="65" t="s">
        <v>9</v>
      </c>
      <c r="E452" s="257">
        <v>1</v>
      </c>
      <c r="F452" s="258"/>
      <c r="G452" s="97">
        <f>E452*F452</f>
        <v>0</v>
      </c>
    </row>
    <row r="453" spans="3:7" s="246" customFormat="1">
      <c r="C453" s="255"/>
      <c r="D453" s="251"/>
      <c r="E453" s="257"/>
      <c r="F453" s="258"/>
      <c r="G453" s="261"/>
    </row>
    <row r="454" spans="3:7" s="246" customFormat="1">
      <c r="C454" s="255" t="s">
        <v>640</v>
      </c>
      <c r="D454" s="65" t="s">
        <v>22</v>
      </c>
      <c r="E454" s="257">
        <v>3</v>
      </c>
      <c r="F454" s="258"/>
      <c r="G454" s="97">
        <f>E454*F454</f>
        <v>0</v>
      </c>
    </row>
    <row r="455" spans="3:7" s="246" customFormat="1">
      <c r="C455" s="255"/>
      <c r="D455" s="251"/>
      <c r="E455" s="257"/>
      <c r="F455" s="259"/>
      <c r="G455" s="260"/>
    </row>
    <row r="456" spans="3:7" s="246" customFormat="1">
      <c r="C456" s="255" t="s">
        <v>641</v>
      </c>
      <c r="D456" s="65" t="s">
        <v>9</v>
      </c>
      <c r="E456" s="257">
        <v>1</v>
      </c>
      <c r="F456" s="258"/>
      <c r="G456" s="97">
        <f>E456*F456</f>
        <v>0</v>
      </c>
    </row>
    <row r="457" spans="3:7" s="246" customFormat="1">
      <c r="C457" s="255"/>
      <c r="D457" s="251"/>
      <c r="E457" s="257"/>
      <c r="F457" s="258"/>
      <c r="G457" s="261"/>
    </row>
    <row r="458" spans="3:7" s="246" customFormat="1" ht="46.8">
      <c r="C458" s="255" t="s">
        <v>642</v>
      </c>
      <c r="D458" s="65" t="s">
        <v>9</v>
      </c>
      <c r="E458" s="257">
        <v>1</v>
      </c>
      <c r="F458" s="258"/>
      <c r="G458" s="97">
        <f>E458*F458</f>
        <v>0</v>
      </c>
    </row>
    <row r="459" spans="3:7" s="246" customFormat="1">
      <c r="C459" s="255"/>
      <c r="D459" s="251"/>
      <c r="E459" s="257"/>
      <c r="F459" s="259"/>
      <c r="G459" s="260"/>
    </row>
    <row r="460" spans="3:7" s="246" customFormat="1" ht="46.8">
      <c r="C460" s="262" t="s">
        <v>643</v>
      </c>
      <c r="D460" s="65" t="s">
        <v>637</v>
      </c>
      <c r="E460" s="257">
        <v>1</v>
      </c>
      <c r="F460" s="258"/>
      <c r="G460" s="97">
        <f>E460*F460</f>
        <v>0</v>
      </c>
    </row>
    <row r="461" spans="3:7" s="246" customFormat="1">
      <c r="C461" s="263"/>
      <c r="D461" s="251"/>
      <c r="E461" s="257"/>
      <c r="F461" s="258"/>
      <c r="G461" s="261"/>
    </row>
    <row r="462" spans="3:7" s="246" customFormat="1" ht="46.8">
      <c r="C462" s="255" t="s">
        <v>644</v>
      </c>
      <c r="D462" s="65" t="s">
        <v>645</v>
      </c>
      <c r="E462" s="264"/>
      <c r="F462" s="258"/>
      <c r="G462" s="97">
        <f>E462*F462</f>
        <v>0</v>
      </c>
    </row>
    <row r="463" spans="3:7" s="246" customFormat="1">
      <c r="C463" s="255"/>
      <c r="D463" s="251"/>
      <c r="E463" s="257"/>
      <c r="F463" s="258"/>
      <c r="G463" s="261"/>
    </row>
    <row r="464" spans="3:7" s="246" customFormat="1" ht="46.8">
      <c r="C464" s="255" t="s">
        <v>646</v>
      </c>
      <c r="D464" s="65" t="s">
        <v>637</v>
      </c>
      <c r="E464" s="257">
        <v>1</v>
      </c>
      <c r="F464" s="258"/>
      <c r="G464" s="97">
        <f>E464*F464</f>
        <v>0</v>
      </c>
    </row>
    <row r="465" spans="3:7" s="246" customFormat="1">
      <c r="C465" s="255"/>
      <c r="D465" s="251"/>
      <c r="E465" s="257"/>
      <c r="F465" s="258"/>
      <c r="G465" s="261"/>
    </row>
    <row r="466" spans="3:7" s="246" customFormat="1">
      <c r="C466" s="265" t="s">
        <v>647</v>
      </c>
      <c r="D466" s="266" t="s">
        <v>637</v>
      </c>
      <c r="E466" s="267">
        <v>2</v>
      </c>
      <c r="F466" s="267"/>
      <c r="G466" s="97">
        <f>E466*F466</f>
        <v>0</v>
      </c>
    </row>
    <row r="467" spans="3:7" s="246" customFormat="1">
      <c r="C467" s="265"/>
      <c r="D467" s="251"/>
      <c r="E467" s="268"/>
      <c r="F467" s="269"/>
      <c r="G467" s="261"/>
    </row>
    <row r="468" spans="3:7" s="246" customFormat="1">
      <c r="C468" s="265" t="s">
        <v>648</v>
      </c>
      <c r="D468" s="251" t="s">
        <v>637</v>
      </c>
      <c r="E468" s="268">
        <v>2</v>
      </c>
      <c r="F468" s="269"/>
      <c r="G468" s="97">
        <f>E468*F468</f>
        <v>0</v>
      </c>
    </row>
    <row r="469" spans="3:7" s="246" customFormat="1">
      <c r="C469" s="265"/>
      <c r="D469" s="251"/>
      <c r="E469" s="268"/>
      <c r="F469" s="269"/>
      <c r="G469" s="261"/>
    </row>
    <row r="470" spans="3:7" s="246" customFormat="1">
      <c r="C470" s="265" t="s">
        <v>649</v>
      </c>
      <c r="D470" s="251" t="s">
        <v>650</v>
      </c>
      <c r="E470" s="270"/>
      <c r="F470" s="269"/>
      <c r="G470" s="97">
        <f>E470*F470</f>
        <v>0</v>
      </c>
    </row>
    <row r="471" spans="3:7" s="246" customFormat="1">
      <c r="C471" s="265"/>
      <c r="D471" s="251"/>
      <c r="E471" s="270"/>
      <c r="F471" s="269"/>
      <c r="G471" s="97"/>
    </row>
    <row r="472" spans="3:7" s="246" customFormat="1">
      <c r="C472" s="355" t="s">
        <v>1336</v>
      </c>
      <c r="D472" s="251"/>
      <c r="E472" s="270"/>
      <c r="F472" s="269"/>
      <c r="G472" s="97"/>
    </row>
    <row r="473" spans="3:7" s="246" customFormat="1">
      <c r="C473" s="265"/>
      <c r="D473" s="251"/>
      <c r="E473" s="270"/>
      <c r="F473" s="269"/>
      <c r="G473" s="97"/>
    </row>
    <row r="474" spans="3:7" s="246" customFormat="1" ht="46.8">
      <c r="C474" s="255" t="s">
        <v>1337</v>
      </c>
      <c r="D474" s="65" t="s">
        <v>645</v>
      </c>
      <c r="E474" s="264">
        <v>18</v>
      </c>
      <c r="F474" s="258"/>
      <c r="G474" s="97">
        <f>E474*F474</f>
        <v>0</v>
      </c>
    </row>
    <row r="475" spans="3:7" s="246" customFormat="1">
      <c r="C475" s="265"/>
      <c r="D475" s="251"/>
      <c r="E475" s="270"/>
      <c r="F475" s="269"/>
      <c r="G475" s="97"/>
    </row>
    <row r="476" spans="3:7" s="247" customFormat="1">
      <c r="C476" s="98" t="s">
        <v>651</v>
      </c>
      <c r="D476" s="58"/>
      <c r="E476" s="63"/>
      <c r="F476" s="99"/>
      <c r="G476" s="100"/>
    </row>
    <row r="477" spans="3:7" s="246" customFormat="1">
      <c r="C477" s="95"/>
      <c r="D477" s="91"/>
      <c r="E477" s="62"/>
      <c r="F477" s="96"/>
      <c r="G477" s="97"/>
    </row>
    <row r="478" spans="3:7" s="246" customFormat="1">
      <c r="C478" s="103" t="s">
        <v>652</v>
      </c>
      <c r="D478" s="91" t="s">
        <v>9</v>
      </c>
      <c r="E478" s="62">
        <v>1</v>
      </c>
      <c r="F478" s="101"/>
      <c r="G478" s="97">
        <f>E478*F478</f>
        <v>0</v>
      </c>
    </row>
    <row r="479" spans="3:7" s="246" customFormat="1">
      <c r="C479" s="95"/>
      <c r="D479" s="91"/>
      <c r="E479" s="62"/>
      <c r="F479" s="101"/>
      <c r="G479" s="97"/>
    </row>
    <row r="480" spans="3:7" s="246" customFormat="1">
      <c r="C480" s="103" t="s">
        <v>653</v>
      </c>
      <c r="D480" s="91" t="s">
        <v>9</v>
      </c>
      <c r="E480" s="62">
        <v>1</v>
      </c>
      <c r="F480" s="101"/>
      <c r="G480" s="97">
        <f>E480*F480</f>
        <v>0</v>
      </c>
    </row>
    <row r="481" spans="3:7" s="246" customFormat="1">
      <c r="C481" s="95"/>
      <c r="D481" s="91"/>
      <c r="E481" s="62"/>
      <c r="F481" s="101"/>
      <c r="G481" s="97"/>
    </row>
    <row r="482" spans="3:7" s="246" customFormat="1" ht="46.8">
      <c r="C482" s="95" t="s">
        <v>654</v>
      </c>
      <c r="D482" s="91" t="s">
        <v>9</v>
      </c>
      <c r="E482" s="62">
        <v>1</v>
      </c>
      <c r="F482" s="101"/>
      <c r="G482" s="97">
        <f>E482*F482</f>
        <v>0</v>
      </c>
    </row>
    <row r="483" spans="3:7" s="246" customFormat="1">
      <c r="C483" s="95"/>
      <c r="D483" s="91"/>
      <c r="E483" s="62"/>
      <c r="F483" s="96"/>
      <c r="G483" s="97"/>
    </row>
    <row r="484" spans="3:7" s="246" customFormat="1">
      <c r="C484" s="95" t="s">
        <v>655</v>
      </c>
      <c r="D484" s="91" t="s">
        <v>477</v>
      </c>
      <c r="E484" s="62"/>
      <c r="F484" s="101"/>
      <c r="G484" s="97"/>
    </row>
    <row r="485" spans="3:7" s="246" customFormat="1">
      <c r="C485" s="95"/>
      <c r="D485" s="91"/>
      <c r="E485" s="62"/>
      <c r="F485" s="101"/>
      <c r="G485" s="97"/>
    </row>
    <row r="486" spans="3:7" s="246" customFormat="1">
      <c r="C486" s="95" t="s">
        <v>656</v>
      </c>
      <c r="D486" s="91" t="s">
        <v>477</v>
      </c>
      <c r="E486" s="62"/>
      <c r="F486" s="101"/>
      <c r="G486" s="97"/>
    </row>
    <row r="487" spans="3:7" s="246" customFormat="1">
      <c r="C487" s="95"/>
      <c r="D487" s="91"/>
      <c r="E487" s="62"/>
      <c r="F487" s="101"/>
      <c r="G487" s="97"/>
    </row>
    <row r="488" spans="3:7" s="246" customFormat="1" ht="93.6">
      <c r="C488" s="95" t="s">
        <v>657</v>
      </c>
      <c r="D488" s="91" t="s">
        <v>477</v>
      </c>
      <c r="E488" s="62"/>
      <c r="F488" s="101"/>
      <c r="G488" s="97"/>
    </row>
    <row r="489" spans="3:7" s="246" customFormat="1">
      <c r="C489" s="95"/>
      <c r="D489" s="91"/>
      <c r="E489" s="62"/>
      <c r="F489" s="101"/>
      <c r="G489" s="97"/>
    </row>
    <row r="490" spans="3:7" s="246" customFormat="1">
      <c r="C490" s="95" t="s">
        <v>658</v>
      </c>
      <c r="D490" s="91" t="s">
        <v>477</v>
      </c>
      <c r="E490" s="62"/>
      <c r="F490" s="101"/>
      <c r="G490" s="97"/>
    </row>
    <row r="491" spans="3:7" s="246" customFormat="1">
      <c r="C491" s="95"/>
      <c r="D491" s="91"/>
      <c r="E491" s="62"/>
      <c r="F491" s="101"/>
      <c r="G491" s="97"/>
    </row>
    <row r="492" spans="3:7" s="246" customFormat="1" ht="70.2">
      <c r="C492" s="95" t="s">
        <v>659</v>
      </c>
      <c r="D492" s="91" t="s">
        <v>477</v>
      </c>
      <c r="E492" s="62"/>
      <c r="F492" s="101"/>
      <c r="G492" s="97"/>
    </row>
    <row r="493" spans="3:7" s="246" customFormat="1">
      <c r="C493" s="95"/>
      <c r="D493" s="91"/>
      <c r="E493" s="62"/>
      <c r="F493" s="101"/>
      <c r="G493" s="97"/>
    </row>
    <row r="494" spans="3:7" s="246" customFormat="1">
      <c r="C494" s="95" t="s">
        <v>489</v>
      </c>
      <c r="D494" s="91" t="s">
        <v>9</v>
      </c>
      <c r="E494" s="62">
        <v>1</v>
      </c>
      <c r="F494" s="101"/>
      <c r="G494" s="97">
        <f>E494*F494</f>
        <v>0</v>
      </c>
    </row>
    <row r="495" spans="3:7" s="246" customFormat="1">
      <c r="C495" s="95"/>
      <c r="D495" s="91"/>
      <c r="E495" s="62"/>
      <c r="F495" s="96"/>
      <c r="G495" s="97"/>
    </row>
    <row r="496" spans="3:7" s="247" customFormat="1">
      <c r="C496" s="98" t="s">
        <v>660</v>
      </c>
      <c r="D496" s="58"/>
      <c r="E496" s="63"/>
      <c r="F496" s="99"/>
      <c r="G496" s="100"/>
    </row>
    <row r="497" spans="3:10" s="246" customFormat="1">
      <c r="C497" s="95"/>
      <c r="D497" s="91"/>
      <c r="E497" s="62"/>
      <c r="F497" s="96"/>
      <c r="G497" s="97"/>
    </row>
    <row r="498" spans="3:10" s="246" customFormat="1">
      <c r="C498" s="95" t="s">
        <v>661</v>
      </c>
      <c r="D498" s="91" t="s">
        <v>477</v>
      </c>
      <c r="E498" s="62"/>
      <c r="F498" s="101"/>
      <c r="G498" s="97"/>
    </row>
    <row r="499" spans="3:10" s="246" customFormat="1">
      <c r="C499" s="95"/>
      <c r="D499" s="91"/>
      <c r="E499" s="62"/>
      <c r="F499" s="96"/>
      <c r="G499" s="97"/>
    </row>
    <row r="500" spans="3:10" s="246" customFormat="1" ht="93.6">
      <c r="C500" s="95" t="s">
        <v>662</v>
      </c>
      <c r="D500" s="91" t="s">
        <v>477</v>
      </c>
      <c r="E500" s="62"/>
      <c r="F500" s="101"/>
      <c r="G500" s="97"/>
    </row>
    <row r="501" spans="3:10" s="246" customFormat="1">
      <c r="C501" s="95"/>
      <c r="D501" s="91"/>
      <c r="E501" s="62"/>
      <c r="F501" s="101"/>
      <c r="G501" s="97"/>
    </row>
    <row r="502" spans="3:10" s="246" customFormat="1" ht="163.80000000000001">
      <c r="C502" s="95" t="s">
        <v>663</v>
      </c>
      <c r="D502" s="91" t="s">
        <v>477</v>
      </c>
      <c r="E502" s="62"/>
      <c r="F502" s="101"/>
      <c r="G502" s="97"/>
    </row>
    <row r="503" spans="3:10" s="246" customFormat="1">
      <c r="C503" s="95"/>
      <c r="D503" s="91"/>
      <c r="E503" s="62"/>
      <c r="F503" s="101"/>
      <c r="G503" s="97"/>
    </row>
    <row r="504" spans="3:10" s="246" customFormat="1">
      <c r="C504" s="95" t="s">
        <v>664</v>
      </c>
      <c r="D504" s="91" t="s">
        <v>477</v>
      </c>
      <c r="E504" s="62"/>
      <c r="F504" s="101"/>
      <c r="G504" s="97"/>
    </row>
    <row r="505" spans="3:10" s="246" customFormat="1">
      <c r="C505" s="95"/>
      <c r="D505" s="91"/>
      <c r="E505" s="62"/>
      <c r="F505" s="101"/>
      <c r="G505" s="97"/>
    </row>
    <row r="506" spans="3:10" s="246" customFormat="1" ht="93.6">
      <c r="C506" s="95" t="s">
        <v>665</v>
      </c>
      <c r="D506" s="91" t="s">
        <v>477</v>
      </c>
      <c r="E506" s="62"/>
      <c r="F506" s="101"/>
      <c r="G506" s="97"/>
    </row>
    <row r="507" spans="3:10" s="246" customFormat="1">
      <c r="C507" s="95"/>
      <c r="D507" s="91"/>
      <c r="E507" s="62"/>
      <c r="F507" s="96"/>
      <c r="G507" s="97"/>
    </row>
    <row r="508" spans="3:10" s="246" customFormat="1" ht="70.2">
      <c r="C508" s="95" t="s">
        <v>666</v>
      </c>
      <c r="D508" s="91" t="s">
        <v>477</v>
      </c>
      <c r="E508" s="62"/>
      <c r="F508" s="101"/>
      <c r="G508" s="97"/>
    </row>
    <row r="509" spans="3:10" s="246" customFormat="1">
      <c r="C509" s="95"/>
      <c r="D509" s="91"/>
      <c r="E509" s="62"/>
      <c r="F509" s="101"/>
      <c r="G509" s="97"/>
    </row>
    <row r="510" spans="3:10" s="246" customFormat="1">
      <c r="C510" s="95" t="s">
        <v>489</v>
      </c>
      <c r="D510" s="91" t="s">
        <v>9</v>
      </c>
      <c r="E510" s="62">
        <v>1</v>
      </c>
      <c r="F510" s="101"/>
      <c r="G510" s="97">
        <f>E510*F510</f>
        <v>0</v>
      </c>
      <c r="J510" s="89"/>
    </row>
    <row r="511" spans="3:10" s="246" customFormat="1">
      <c r="C511" s="95"/>
      <c r="D511" s="91"/>
      <c r="E511" s="62"/>
      <c r="F511" s="101"/>
      <c r="G511" s="97"/>
    </row>
    <row r="512" spans="3:10" s="246" customFormat="1" ht="46.8">
      <c r="C512" s="95" t="s">
        <v>667</v>
      </c>
      <c r="D512" s="91" t="s">
        <v>9</v>
      </c>
      <c r="E512" s="62">
        <v>1</v>
      </c>
      <c r="F512" s="101"/>
      <c r="G512" s="97">
        <f>E512*F512</f>
        <v>0</v>
      </c>
    </row>
    <row r="513" spans="3:7" s="246" customFormat="1">
      <c r="C513" s="95"/>
      <c r="D513" s="91"/>
      <c r="E513" s="62"/>
      <c r="F513" s="101"/>
      <c r="G513" s="97"/>
    </row>
    <row r="514" spans="3:7" s="246" customFormat="1">
      <c r="C514" s="95" t="s">
        <v>668</v>
      </c>
      <c r="D514" s="91" t="s">
        <v>477</v>
      </c>
      <c r="E514" s="62"/>
      <c r="F514" s="101"/>
      <c r="G514" s="97"/>
    </row>
    <row r="515" spans="3:7" s="246" customFormat="1">
      <c r="C515" s="95"/>
      <c r="D515" s="91"/>
      <c r="E515" s="62"/>
      <c r="F515" s="101"/>
      <c r="G515" s="97"/>
    </row>
    <row r="516" spans="3:7" s="246" customFormat="1">
      <c r="C516" s="95" t="s">
        <v>489</v>
      </c>
      <c r="D516" s="91" t="s">
        <v>9</v>
      </c>
      <c r="E516" s="62">
        <v>1</v>
      </c>
      <c r="F516" s="101"/>
      <c r="G516" s="97">
        <f>E516*F516</f>
        <v>0</v>
      </c>
    </row>
    <row r="517" spans="3:7" s="246" customFormat="1">
      <c r="C517" s="95"/>
      <c r="D517" s="91"/>
      <c r="E517" s="62"/>
      <c r="F517" s="101"/>
      <c r="G517" s="97"/>
    </row>
    <row r="518" spans="3:7" s="246" customFormat="1">
      <c r="C518" s="95" t="s">
        <v>669</v>
      </c>
      <c r="D518" s="91" t="s">
        <v>477</v>
      </c>
      <c r="E518" s="62"/>
      <c r="F518" s="101"/>
      <c r="G518" s="97"/>
    </row>
    <row r="519" spans="3:7" s="246" customFormat="1">
      <c r="C519" s="95"/>
      <c r="D519" s="91"/>
      <c r="E519" s="62"/>
      <c r="F519" s="101"/>
      <c r="G519" s="97"/>
    </row>
    <row r="520" spans="3:7" s="246" customFormat="1">
      <c r="C520" s="95" t="s">
        <v>489</v>
      </c>
      <c r="D520" s="91" t="s">
        <v>9</v>
      </c>
      <c r="E520" s="62">
        <v>1</v>
      </c>
      <c r="F520" s="101"/>
      <c r="G520" s="97">
        <f>E520*F520</f>
        <v>0</v>
      </c>
    </row>
    <row r="521" spans="3:7" s="246" customFormat="1">
      <c r="C521" s="95"/>
      <c r="D521" s="91"/>
      <c r="E521" s="62"/>
      <c r="F521" s="101"/>
      <c r="G521" s="97"/>
    </row>
    <row r="522" spans="3:7" s="246" customFormat="1" ht="46.8">
      <c r="C522" s="95" t="s">
        <v>670</v>
      </c>
      <c r="D522" s="91" t="s">
        <v>477</v>
      </c>
      <c r="E522" s="62"/>
      <c r="F522" s="101"/>
      <c r="G522" s="97"/>
    </row>
    <row r="523" spans="3:7" s="246" customFormat="1">
      <c r="C523" s="95"/>
      <c r="D523" s="91"/>
      <c r="E523" s="62"/>
      <c r="F523" s="101"/>
      <c r="G523" s="97"/>
    </row>
    <row r="524" spans="3:7" s="246" customFormat="1" ht="46.8">
      <c r="C524" s="95" t="s">
        <v>671</v>
      </c>
      <c r="D524" s="91" t="s">
        <v>477</v>
      </c>
      <c r="E524" s="62"/>
      <c r="F524" s="101"/>
      <c r="G524" s="97"/>
    </row>
    <row r="525" spans="3:7" s="246" customFormat="1">
      <c r="C525" s="95"/>
      <c r="D525" s="91"/>
      <c r="E525" s="62"/>
      <c r="F525" s="96"/>
      <c r="G525" s="97"/>
    </row>
    <row r="526" spans="3:7" s="246" customFormat="1">
      <c r="C526" s="95" t="s">
        <v>672</v>
      </c>
      <c r="D526" s="91" t="s">
        <v>477</v>
      </c>
      <c r="E526" s="62"/>
      <c r="F526" s="101"/>
      <c r="G526" s="97"/>
    </row>
    <row r="527" spans="3:7" s="246" customFormat="1">
      <c r="C527" s="95"/>
      <c r="D527" s="91"/>
      <c r="E527" s="62"/>
      <c r="F527" s="96"/>
      <c r="G527" s="97"/>
    </row>
    <row r="528" spans="3:7" s="246" customFormat="1" ht="70.2">
      <c r="C528" s="95" t="s">
        <v>673</v>
      </c>
      <c r="D528" s="91" t="s">
        <v>477</v>
      </c>
      <c r="E528" s="62"/>
      <c r="F528" s="101"/>
      <c r="G528" s="97"/>
    </row>
    <row r="529" spans="3:7" s="246" customFormat="1">
      <c r="C529" s="95"/>
      <c r="D529" s="91"/>
      <c r="E529" s="62"/>
      <c r="F529" s="101"/>
      <c r="G529" s="97"/>
    </row>
    <row r="530" spans="3:7" s="246" customFormat="1" ht="70.2">
      <c r="C530" s="95" t="s">
        <v>674</v>
      </c>
      <c r="D530" s="91" t="s">
        <v>477</v>
      </c>
      <c r="E530" s="62"/>
      <c r="F530" s="101"/>
      <c r="G530" s="97"/>
    </row>
    <row r="531" spans="3:7" s="246" customFormat="1">
      <c r="C531" s="95"/>
      <c r="D531" s="91"/>
      <c r="E531" s="62"/>
      <c r="F531" s="101"/>
      <c r="G531" s="97"/>
    </row>
    <row r="532" spans="3:7" s="246" customFormat="1">
      <c r="C532" s="95" t="s">
        <v>489</v>
      </c>
      <c r="D532" s="91" t="s">
        <v>9</v>
      </c>
      <c r="E532" s="62">
        <v>1</v>
      </c>
      <c r="F532" s="101"/>
      <c r="G532" s="97">
        <f>E532*F532</f>
        <v>0</v>
      </c>
    </row>
    <row r="533" spans="3:7" s="246" customFormat="1">
      <c r="C533" s="95"/>
      <c r="D533" s="91"/>
      <c r="E533" s="62"/>
      <c r="F533" s="101"/>
      <c r="G533" s="97"/>
    </row>
    <row r="534" spans="3:7" s="246" customFormat="1" ht="70.2">
      <c r="C534" s="95" t="s">
        <v>675</v>
      </c>
      <c r="D534" s="91" t="s">
        <v>477</v>
      </c>
      <c r="E534" s="62"/>
      <c r="F534" s="101"/>
      <c r="G534" s="97"/>
    </row>
    <row r="535" spans="3:7" s="246" customFormat="1">
      <c r="C535" s="95"/>
      <c r="D535" s="91"/>
      <c r="E535" s="62"/>
      <c r="F535" s="101"/>
      <c r="G535" s="97"/>
    </row>
    <row r="536" spans="3:7" s="246" customFormat="1">
      <c r="C536" s="95" t="s">
        <v>489</v>
      </c>
      <c r="D536" s="91" t="s">
        <v>9</v>
      </c>
      <c r="E536" s="62">
        <v>1</v>
      </c>
      <c r="F536" s="101"/>
      <c r="G536" s="97">
        <f>E536*F536</f>
        <v>0</v>
      </c>
    </row>
    <row r="537" spans="3:7" s="246" customFormat="1">
      <c r="C537" s="95"/>
      <c r="D537" s="91"/>
      <c r="E537" s="62"/>
      <c r="F537" s="96"/>
      <c r="G537" s="97"/>
    </row>
    <row r="538" spans="3:7" s="247" customFormat="1">
      <c r="C538" s="98" t="s">
        <v>676</v>
      </c>
      <c r="D538" s="58"/>
      <c r="E538" s="63"/>
      <c r="F538" s="99"/>
      <c r="G538" s="100"/>
    </row>
    <row r="539" spans="3:7" s="246" customFormat="1">
      <c r="C539" s="95"/>
      <c r="D539" s="91"/>
      <c r="E539" s="62"/>
      <c r="F539" s="96"/>
      <c r="G539" s="97"/>
    </row>
    <row r="540" spans="3:7" s="246" customFormat="1">
      <c r="C540" s="95" t="s">
        <v>677</v>
      </c>
      <c r="D540" s="91" t="s">
        <v>678</v>
      </c>
      <c r="E540" s="62">
        <v>1</v>
      </c>
      <c r="F540" s="101"/>
      <c r="G540" s="97">
        <f>E540*F540</f>
        <v>0</v>
      </c>
    </row>
    <row r="541" spans="3:7" s="246" customFormat="1">
      <c r="C541" s="95"/>
      <c r="D541" s="91"/>
      <c r="E541" s="62"/>
      <c r="F541" s="96"/>
      <c r="G541" s="97"/>
    </row>
    <row r="542" spans="3:7" s="246" customFormat="1" ht="46.8">
      <c r="C542" s="95" t="s">
        <v>679</v>
      </c>
      <c r="D542" s="91" t="s">
        <v>9</v>
      </c>
      <c r="E542" s="62">
        <v>1</v>
      </c>
      <c r="F542" s="101"/>
      <c r="G542" s="97">
        <f>E542*F542</f>
        <v>0</v>
      </c>
    </row>
    <row r="543" spans="3:7" s="246" customFormat="1">
      <c r="C543" s="95"/>
      <c r="D543" s="91"/>
      <c r="E543" s="62"/>
      <c r="F543" s="101"/>
      <c r="G543" s="97"/>
    </row>
    <row r="544" spans="3:7" s="246" customFormat="1">
      <c r="C544" s="95" t="s">
        <v>680</v>
      </c>
      <c r="D544" s="91" t="s">
        <v>477</v>
      </c>
      <c r="E544" s="62"/>
      <c r="F544" s="101"/>
      <c r="G544" s="97"/>
    </row>
    <row r="545" spans="3:7" s="246" customFormat="1">
      <c r="C545" s="95"/>
      <c r="D545" s="91"/>
      <c r="E545" s="62"/>
      <c r="F545" s="101"/>
      <c r="G545" s="97"/>
    </row>
    <row r="546" spans="3:7" s="246" customFormat="1">
      <c r="C546" s="95" t="s">
        <v>489</v>
      </c>
      <c r="D546" s="91" t="s">
        <v>9</v>
      </c>
      <c r="E546" s="62">
        <v>1</v>
      </c>
      <c r="F546" s="101"/>
      <c r="G546" s="97">
        <f>E546*F546</f>
        <v>0</v>
      </c>
    </row>
    <row r="547" spans="3:7" s="246" customFormat="1">
      <c r="C547" s="95"/>
      <c r="D547" s="91"/>
      <c r="E547" s="62"/>
      <c r="F547" s="101"/>
      <c r="G547" s="97"/>
    </row>
    <row r="548" spans="3:7" s="246" customFormat="1">
      <c r="C548" s="95" t="s">
        <v>681</v>
      </c>
      <c r="D548" s="91" t="s">
        <v>477</v>
      </c>
      <c r="E548" s="62"/>
      <c r="F548" s="101"/>
      <c r="G548" s="97"/>
    </row>
    <row r="549" spans="3:7" s="246" customFormat="1">
      <c r="C549" s="95"/>
      <c r="D549" s="91"/>
      <c r="E549" s="62"/>
      <c r="F549" s="101"/>
      <c r="G549" s="97"/>
    </row>
    <row r="550" spans="3:7" s="246" customFormat="1">
      <c r="C550" s="95" t="s">
        <v>489</v>
      </c>
      <c r="D550" s="91" t="s">
        <v>9</v>
      </c>
      <c r="E550" s="62">
        <v>1</v>
      </c>
      <c r="F550" s="101"/>
      <c r="G550" s="97">
        <f>E550*F550</f>
        <v>0</v>
      </c>
    </row>
    <row r="551" spans="3:7" s="246" customFormat="1">
      <c r="C551" s="95"/>
      <c r="D551" s="91"/>
      <c r="E551" s="62"/>
      <c r="F551" s="101"/>
      <c r="G551" s="97"/>
    </row>
    <row r="552" spans="3:7" s="246" customFormat="1" ht="46.8">
      <c r="C552" s="95" t="s">
        <v>682</v>
      </c>
      <c r="D552" s="91" t="s">
        <v>9</v>
      </c>
      <c r="E552" s="62">
        <v>1</v>
      </c>
      <c r="F552" s="101"/>
      <c r="G552" s="97">
        <f>E552*F552</f>
        <v>0</v>
      </c>
    </row>
    <row r="553" spans="3:7" s="246" customFormat="1">
      <c r="C553" s="95"/>
      <c r="D553" s="91"/>
      <c r="E553" s="62"/>
      <c r="F553" s="101"/>
      <c r="G553" s="97"/>
    </row>
    <row r="554" spans="3:7" s="246" customFormat="1" ht="99.75" customHeight="1">
      <c r="C554" s="95" t="s">
        <v>683</v>
      </c>
      <c r="D554" s="91" t="s">
        <v>477</v>
      </c>
      <c r="E554" s="62"/>
      <c r="F554" s="101"/>
      <c r="G554" s="97"/>
    </row>
    <row r="555" spans="3:7" s="246" customFormat="1">
      <c r="C555" s="95"/>
      <c r="D555" s="91"/>
      <c r="E555" s="62"/>
      <c r="F555" s="101"/>
      <c r="G555" s="97"/>
    </row>
    <row r="556" spans="3:7" s="246" customFormat="1">
      <c r="C556" s="95" t="s">
        <v>489</v>
      </c>
      <c r="D556" s="91" t="s">
        <v>9</v>
      </c>
      <c r="E556" s="62">
        <v>1</v>
      </c>
      <c r="F556" s="101"/>
      <c r="G556" s="97">
        <f>E556*F556</f>
        <v>0</v>
      </c>
    </row>
    <row r="557" spans="3:7" s="246" customFormat="1">
      <c r="C557" s="95"/>
      <c r="D557" s="91"/>
      <c r="E557" s="62"/>
      <c r="F557" s="101"/>
      <c r="G557" s="97"/>
    </row>
    <row r="558" spans="3:7" s="246" customFormat="1" ht="46.8">
      <c r="C558" s="95" t="s">
        <v>1584</v>
      </c>
      <c r="D558" s="91" t="s">
        <v>9</v>
      </c>
      <c r="E558" s="62">
        <v>1</v>
      </c>
      <c r="F558" s="101"/>
      <c r="G558" s="97">
        <f>E558*F558</f>
        <v>0</v>
      </c>
    </row>
    <row r="559" spans="3:7" s="246" customFormat="1">
      <c r="C559" s="95"/>
      <c r="D559" s="91"/>
      <c r="E559" s="62"/>
      <c r="F559" s="96"/>
      <c r="G559" s="97"/>
    </row>
    <row r="560" spans="3:7" s="247" customFormat="1">
      <c r="C560" s="98" t="s">
        <v>684</v>
      </c>
      <c r="D560" s="58"/>
      <c r="E560" s="63"/>
      <c r="F560" s="99"/>
      <c r="G560" s="100"/>
    </row>
    <row r="561" spans="3:7" s="246" customFormat="1">
      <c r="C561" s="95"/>
      <c r="D561" s="91"/>
      <c r="E561" s="62"/>
      <c r="F561" s="96"/>
      <c r="G561" s="97"/>
    </row>
    <row r="562" spans="3:7" s="246" customFormat="1">
      <c r="C562" s="95" t="s">
        <v>685</v>
      </c>
      <c r="D562" s="91" t="s">
        <v>477</v>
      </c>
      <c r="E562" s="62"/>
      <c r="F562" s="101"/>
      <c r="G562" s="97"/>
    </row>
    <row r="563" spans="3:7" s="246" customFormat="1">
      <c r="C563" s="95"/>
      <c r="D563" s="91"/>
      <c r="E563" s="62"/>
      <c r="F563" s="101"/>
      <c r="G563" s="97"/>
    </row>
    <row r="564" spans="3:7" s="246" customFormat="1" ht="140.4">
      <c r="C564" s="95" t="s">
        <v>686</v>
      </c>
      <c r="D564" s="91" t="s">
        <v>477</v>
      </c>
      <c r="E564" s="62"/>
      <c r="F564" s="101"/>
      <c r="G564" s="97"/>
    </row>
    <row r="565" spans="3:7" s="246" customFormat="1">
      <c r="C565" s="95"/>
      <c r="D565" s="91"/>
      <c r="E565" s="62"/>
      <c r="F565" s="101"/>
      <c r="G565" s="97"/>
    </row>
    <row r="566" spans="3:7" s="246" customFormat="1">
      <c r="C566" s="95" t="s">
        <v>489</v>
      </c>
      <c r="D566" s="91" t="s">
        <v>9</v>
      </c>
      <c r="E566" s="62">
        <v>1</v>
      </c>
      <c r="F566" s="101"/>
      <c r="G566" s="97">
        <f>E566*F566</f>
        <v>0</v>
      </c>
    </row>
    <row r="567" spans="3:7" s="246" customFormat="1">
      <c r="C567" s="95"/>
      <c r="D567" s="91"/>
      <c r="E567" s="62"/>
      <c r="F567" s="101"/>
      <c r="G567" s="97"/>
    </row>
    <row r="568" spans="3:7" s="246" customFormat="1">
      <c r="C568" s="95" t="s">
        <v>687</v>
      </c>
      <c r="D568" s="91" t="s">
        <v>477</v>
      </c>
      <c r="E568" s="62"/>
      <c r="F568" s="101"/>
      <c r="G568" s="97"/>
    </row>
    <row r="569" spans="3:7" s="246" customFormat="1">
      <c r="C569" s="95"/>
      <c r="D569" s="91"/>
      <c r="E569" s="62"/>
      <c r="F569" s="101"/>
      <c r="G569" s="97"/>
    </row>
    <row r="570" spans="3:7" s="246" customFormat="1" ht="70.2">
      <c r="C570" s="95" t="s">
        <v>688</v>
      </c>
      <c r="D570" s="91" t="s">
        <v>477</v>
      </c>
      <c r="E570" s="62"/>
      <c r="F570" s="101"/>
      <c r="G570" s="97"/>
    </row>
    <row r="571" spans="3:7" s="246" customFormat="1">
      <c r="C571" s="95"/>
      <c r="D571" s="91"/>
      <c r="E571" s="62"/>
      <c r="F571" s="101"/>
      <c r="G571" s="97"/>
    </row>
    <row r="572" spans="3:7" s="246" customFormat="1" ht="140.4">
      <c r="C572" s="95" t="s">
        <v>689</v>
      </c>
      <c r="D572" s="91" t="s">
        <v>477</v>
      </c>
      <c r="E572" s="62"/>
      <c r="F572" s="101"/>
      <c r="G572" s="97"/>
    </row>
    <row r="573" spans="3:7" s="246" customFormat="1">
      <c r="C573" s="95"/>
      <c r="D573" s="91"/>
      <c r="E573" s="62"/>
      <c r="F573" s="101"/>
      <c r="G573" s="97"/>
    </row>
    <row r="574" spans="3:7" s="246" customFormat="1" ht="70.2">
      <c r="C574" s="95" t="s">
        <v>690</v>
      </c>
      <c r="D574" s="91" t="s">
        <v>477</v>
      </c>
      <c r="E574" s="62"/>
      <c r="F574" s="101"/>
      <c r="G574" s="97"/>
    </row>
    <row r="575" spans="3:7" s="246" customFormat="1">
      <c r="C575" s="95"/>
      <c r="D575" s="91"/>
      <c r="E575" s="62"/>
      <c r="F575" s="101"/>
      <c r="G575" s="97"/>
    </row>
    <row r="576" spans="3:7" s="246" customFormat="1" ht="93.6">
      <c r="C576" s="95" t="s">
        <v>691</v>
      </c>
      <c r="D576" s="91" t="s">
        <v>477</v>
      </c>
      <c r="E576" s="62"/>
      <c r="F576" s="101"/>
      <c r="G576" s="97"/>
    </row>
    <row r="577" spans="3:7" s="246" customFormat="1">
      <c r="C577" s="95"/>
      <c r="D577" s="91"/>
      <c r="E577" s="62"/>
      <c r="F577" s="96"/>
      <c r="G577" s="97"/>
    </row>
    <row r="578" spans="3:7" s="246" customFormat="1" ht="93.6">
      <c r="C578" s="95" t="s">
        <v>692</v>
      </c>
      <c r="D578" s="91" t="s">
        <v>477</v>
      </c>
      <c r="E578" s="62"/>
      <c r="F578" s="101"/>
      <c r="G578" s="97"/>
    </row>
    <row r="579" spans="3:7" s="246" customFormat="1">
      <c r="C579" s="95"/>
      <c r="D579" s="91"/>
      <c r="E579" s="62"/>
      <c r="F579" s="101"/>
      <c r="G579" s="97"/>
    </row>
    <row r="580" spans="3:7" s="246" customFormat="1">
      <c r="C580" s="95" t="s">
        <v>489</v>
      </c>
      <c r="D580" s="91" t="s">
        <v>9</v>
      </c>
      <c r="E580" s="62">
        <v>1</v>
      </c>
      <c r="F580" s="101"/>
      <c r="G580" s="97">
        <f>E580*F580</f>
        <v>0</v>
      </c>
    </row>
    <row r="581" spans="3:7" s="246" customFormat="1">
      <c r="C581" s="95"/>
      <c r="D581" s="91"/>
      <c r="E581" s="62"/>
      <c r="F581" s="101"/>
      <c r="G581" s="97"/>
    </row>
    <row r="582" spans="3:7" s="246" customFormat="1" ht="46.8">
      <c r="C582" s="95" t="s">
        <v>693</v>
      </c>
      <c r="D582" s="91" t="s">
        <v>9</v>
      </c>
      <c r="E582" s="62">
        <v>1</v>
      </c>
      <c r="F582" s="101"/>
      <c r="G582" s="97">
        <f>E582*F582</f>
        <v>0</v>
      </c>
    </row>
    <row r="583" spans="3:7" s="246" customFormat="1">
      <c r="C583" s="95"/>
      <c r="D583" s="91"/>
      <c r="E583" s="62"/>
      <c r="F583" s="96"/>
      <c r="G583" s="97"/>
    </row>
    <row r="584" spans="3:7" s="247" customFormat="1">
      <c r="C584" s="98" t="s">
        <v>694</v>
      </c>
      <c r="D584" s="58"/>
      <c r="E584" s="63"/>
      <c r="F584" s="99"/>
      <c r="G584" s="100"/>
    </row>
    <row r="585" spans="3:7" s="246" customFormat="1">
      <c r="C585" s="95"/>
      <c r="D585" s="91"/>
      <c r="E585" s="62"/>
      <c r="F585" s="96"/>
      <c r="G585" s="97"/>
    </row>
    <row r="586" spans="3:7" s="246" customFormat="1">
      <c r="C586" s="95" t="s">
        <v>695</v>
      </c>
      <c r="D586" s="91" t="s">
        <v>477</v>
      </c>
      <c r="E586" s="62"/>
      <c r="F586" s="101"/>
      <c r="G586" s="97"/>
    </row>
    <row r="587" spans="3:7" s="246" customFormat="1">
      <c r="C587" s="95"/>
      <c r="D587" s="91"/>
      <c r="E587" s="62"/>
      <c r="F587" s="101"/>
      <c r="G587" s="97"/>
    </row>
    <row r="588" spans="3:7" s="246" customFormat="1">
      <c r="C588" s="95" t="s">
        <v>489</v>
      </c>
      <c r="D588" s="91" t="s">
        <v>9</v>
      </c>
      <c r="E588" s="62">
        <v>1</v>
      </c>
      <c r="F588" s="101"/>
      <c r="G588" s="97">
        <f>E588*F588</f>
        <v>0</v>
      </c>
    </row>
    <row r="589" spans="3:7" s="246" customFormat="1">
      <c r="C589" s="95"/>
      <c r="D589" s="91"/>
      <c r="E589" s="62"/>
      <c r="F589" s="101"/>
      <c r="G589" s="97"/>
    </row>
    <row r="590" spans="3:7" s="246" customFormat="1">
      <c r="C590" s="95" t="s">
        <v>696</v>
      </c>
      <c r="D590" s="91" t="s">
        <v>477</v>
      </c>
      <c r="E590" s="62"/>
      <c r="F590" s="101"/>
      <c r="G590" s="97"/>
    </row>
    <row r="591" spans="3:7" s="246" customFormat="1">
      <c r="C591" s="95"/>
      <c r="D591" s="91"/>
      <c r="E591" s="62"/>
      <c r="F591" s="101"/>
      <c r="G591" s="97"/>
    </row>
    <row r="592" spans="3:7" s="246" customFormat="1">
      <c r="C592" s="95" t="s">
        <v>489</v>
      </c>
      <c r="D592" s="91" t="s">
        <v>9</v>
      </c>
      <c r="E592" s="62">
        <v>1</v>
      </c>
      <c r="F592" s="101"/>
      <c r="G592" s="97">
        <f>E592*F592</f>
        <v>0</v>
      </c>
    </row>
    <row r="593" spans="3:7" s="246" customFormat="1">
      <c r="C593" s="95"/>
      <c r="D593" s="91"/>
      <c r="E593" s="62"/>
      <c r="F593" s="96"/>
      <c r="G593" s="97"/>
    </row>
    <row r="594" spans="3:7" s="247" customFormat="1">
      <c r="C594" s="98" t="s">
        <v>697</v>
      </c>
      <c r="D594" s="58"/>
      <c r="E594" s="63"/>
      <c r="F594" s="99"/>
      <c r="G594" s="100"/>
    </row>
    <row r="595" spans="3:7" s="246" customFormat="1">
      <c r="C595" s="95"/>
      <c r="D595" s="91"/>
      <c r="E595" s="62"/>
      <c r="F595" s="96"/>
      <c r="G595" s="97"/>
    </row>
    <row r="596" spans="3:7" s="246" customFormat="1" ht="46.8">
      <c r="C596" s="95" t="s">
        <v>698</v>
      </c>
      <c r="D596" s="91" t="s">
        <v>9</v>
      </c>
      <c r="E596" s="62">
        <v>1</v>
      </c>
      <c r="F596" s="101"/>
      <c r="G596" s="97">
        <f>E596*F596</f>
        <v>0</v>
      </c>
    </row>
    <row r="597" spans="3:7" s="246" customFormat="1">
      <c r="C597" s="95"/>
      <c r="D597" s="91"/>
      <c r="E597" s="62"/>
      <c r="F597" s="101"/>
      <c r="G597" s="97"/>
    </row>
    <row r="598" spans="3:7" s="246" customFormat="1">
      <c r="C598" s="95" t="s">
        <v>699</v>
      </c>
      <c r="D598" s="91" t="s">
        <v>477</v>
      </c>
      <c r="E598" s="62"/>
      <c r="F598" s="101"/>
      <c r="G598" s="97"/>
    </row>
    <row r="599" spans="3:7" s="246" customFormat="1">
      <c r="C599" s="95"/>
      <c r="D599" s="91"/>
      <c r="E599" s="62"/>
      <c r="F599" s="101"/>
      <c r="G599" s="97"/>
    </row>
    <row r="600" spans="3:7" s="246" customFormat="1" ht="70.2">
      <c r="C600" s="95" t="s">
        <v>700</v>
      </c>
      <c r="D600" s="91" t="s">
        <v>9</v>
      </c>
      <c r="E600" s="62">
        <v>1</v>
      </c>
      <c r="F600" s="101"/>
      <c r="G600" s="97">
        <f>E600*F600</f>
        <v>0</v>
      </c>
    </row>
    <row r="601" spans="3:7" s="246" customFormat="1">
      <c r="C601" s="95"/>
      <c r="D601" s="91"/>
      <c r="E601" s="62"/>
      <c r="F601" s="101"/>
      <c r="G601" s="97"/>
    </row>
    <row r="602" spans="3:7" s="246" customFormat="1">
      <c r="C602" s="95" t="s">
        <v>701</v>
      </c>
      <c r="D602" s="91" t="s">
        <v>477</v>
      </c>
      <c r="E602" s="62"/>
      <c r="F602" s="101"/>
      <c r="G602" s="97"/>
    </row>
    <row r="603" spans="3:7" s="246" customFormat="1">
      <c r="C603" s="95"/>
      <c r="D603" s="91"/>
      <c r="E603" s="62"/>
      <c r="F603" s="101"/>
      <c r="G603" s="97"/>
    </row>
    <row r="604" spans="3:7" s="246" customFormat="1">
      <c r="C604" s="95" t="s">
        <v>702</v>
      </c>
      <c r="D604" s="91" t="s">
        <v>477</v>
      </c>
      <c r="E604" s="62"/>
      <c r="F604" s="101"/>
      <c r="G604" s="97"/>
    </row>
    <row r="605" spans="3:7" s="246" customFormat="1">
      <c r="C605" s="95"/>
      <c r="D605" s="91"/>
      <c r="E605" s="62"/>
      <c r="F605" s="101"/>
      <c r="G605" s="97"/>
    </row>
    <row r="606" spans="3:7" s="246" customFormat="1" ht="46.8">
      <c r="C606" s="95" t="s">
        <v>703</v>
      </c>
      <c r="D606" s="91" t="s">
        <v>477</v>
      </c>
      <c r="E606" s="62"/>
      <c r="F606" s="101"/>
      <c r="G606" s="97"/>
    </row>
    <row r="607" spans="3:7" s="246" customFormat="1">
      <c r="C607" s="95"/>
      <c r="D607" s="91"/>
      <c r="E607" s="62"/>
      <c r="F607" s="101"/>
      <c r="G607" s="97"/>
    </row>
    <row r="608" spans="3:7" s="246" customFormat="1">
      <c r="C608" s="95" t="s">
        <v>489</v>
      </c>
      <c r="D608" s="91" t="s">
        <v>9</v>
      </c>
      <c r="E608" s="62">
        <v>1</v>
      </c>
      <c r="F608" s="101"/>
      <c r="G608" s="97">
        <f>E608*F608</f>
        <v>0</v>
      </c>
    </row>
    <row r="609" spans="3:7" s="246" customFormat="1">
      <c r="C609" s="95"/>
      <c r="D609" s="91"/>
      <c r="E609" s="62"/>
      <c r="F609" s="96"/>
      <c r="G609" s="97"/>
    </row>
    <row r="610" spans="3:7" s="247" customFormat="1">
      <c r="C610" s="98" t="s">
        <v>704</v>
      </c>
      <c r="D610" s="58"/>
      <c r="E610" s="63"/>
      <c r="F610" s="99"/>
      <c r="G610" s="100"/>
    </row>
    <row r="611" spans="3:7" s="246" customFormat="1">
      <c r="C611" s="95"/>
      <c r="D611" s="91"/>
      <c r="E611" s="62"/>
      <c r="F611" s="96"/>
      <c r="G611" s="97"/>
    </row>
    <row r="612" spans="3:7" s="246" customFormat="1" ht="93.6">
      <c r="C612" s="95" t="s">
        <v>705</v>
      </c>
      <c r="D612" s="91" t="s">
        <v>9</v>
      </c>
      <c r="E612" s="62">
        <v>1</v>
      </c>
      <c r="F612" s="101"/>
      <c r="G612" s="97">
        <f>E612*F612</f>
        <v>0</v>
      </c>
    </row>
    <row r="613" spans="3:7" s="246" customFormat="1">
      <c r="C613" s="95"/>
      <c r="D613" s="91"/>
      <c r="E613" s="62"/>
      <c r="F613" s="96"/>
      <c r="G613" s="97"/>
    </row>
    <row r="614" spans="3:7" s="247" customFormat="1">
      <c r="C614" s="98" t="s">
        <v>706</v>
      </c>
      <c r="D614" s="58"/>
      <c r="E614" s="63"/>
      <c r="F614" s="99"/>
      <c r="G614" s="100"/>
    </row>
    <row r="615" spans="3:7" s="246" customFormat="1">
      <c r="C615" s="95"/>
      <c r="D615" s="91"/>
      <c r="E615" s="62"/>
      <c r="F615" s="96"/>
      <c r="G615" s="97"/>
    </row>
    <row r="616" spans="3:7" s="246" customFormat="1" ht="46.8">
      <c r="C616" s="95" t="s">
        <v>707</v>
      </c>
      <c r="D616" s="91" t="s">
        <v>9</v>
      </c>
      <c r="E616" s="62">
        <v>1</v>
      </c>
      <c r="F616" s="101"/>
      <c r="G616" s="97">
        <f>E616*F616</f>
        <v>0</v>
      </c>
    </row>
    <row r="617" spans="3:7" s="246" customFormat="1">
      <c r="C617" s="95"/>
      <c r="D617" s="91"/>
      <c r="E617" s="62"/>
      <c r="F617" s="101"/>
      <c r="G617" s="97"/>
    </row>
    <row r="618" spans="3:7" s="246" customFormat="1" ht="46.8">
      <c r="C618" s="95" t="s">
        <v>708</v>
      </c>
      <c r="D618" s="91" t="s">
        <v>9</v>
      </c>
      <c r="E618" s="62">
        <v>1</v>
      </c>
      <c r="F618" s="101"/>
      <c r="G618" s="97">
        <f>E618*F618</f>
        <v>0</v>
      </c>
    </row>
    <row r="619" spans="3:7" s="246" customFormat="1">
      <c r="C619" s="95"/>
      <c r="D619" s="91"/>
      <c r="E619" s="62"/>
      <c r="F619" s="96"/>
      <c r="G619" s="97"/>
    </row>
    <row r="620" spans="3:7" s="247" customFormat="1">
      <c r="C620" s="98" t="s">
        <v>709</v>
      </c>
      <c r="D620" s="58"/>
      <c r="E620" s="63"/>
      <c r="F620" s="99"/>
      <c r="G620" s="100"/>
    </row>
    <row r="621" spans="3:7" s="246" customFormat="1">
      <c r="C621" s="95"/>
      <c r="D621" s="91"/>
      <c r="E621" s="62"/>
      <c r="F621" s="96"/>
      <c r="G621" s="97"/>
    </row>
    <row r="622" spans="3:7" s="246" customFormat="1" ht="46.8">
      <c r="C622" s="95" t="s">
        <v>710</v>
      </c>
      <c r="D622" s="91" t="s">
        <v>9</v>
      </c>
      <c r="E622" s="62">
        <v>1</v>
      </c>
      <c r="F622" s="101"/>
      <c r="G622" s="97">
        <f>E622*F622</f>
        <v>0</v>
      </c>
    </row>
    <row r="623" spans="3:7" s="246" customFormat="1">
      <c r="C623" s="95"/>
      <c r="D623" s="91"/>
      <c r="E623" s="62"/>
      <c r="F623" s="101"/>
      <c r="G623" s="97"/>
    </row>
    <row r="624" spans="3:7" s="246" customFormat="1">
      <c r="C624" s="95" t="s">
        <v>711</v>
      </c>
      <c r="D624" s="91" t="s">
        <v>477</v>
      </c>
      <c r="E624" s="62"/>
      <c r="F624" s="101"/>
      <c r="G624" s="97"/>
    </row>
    <row r="625" spans="3:7" s="246" customFormat="1">
      <c r="C625" s="95"/>
      <c r="D625" s="91"/>
      <c r="E625" s="62"/>
      <c r="F625" s="101"/>
      <c r="G625" s="97"/>
    </row>
    <row r="626" spans="3:7" s="246" customFormat="1" ht="140.4">
      <c r="C626" s="95" t="s">
        <v>712</v>
      </c>
      <c r="D626" s="91" t="s">
        <v>9</v>
      </c>
      <c r="E626" s="62">
        <v>1</v>
      </c>
      <c r="F626" s="101"/>
      <c r="G626" s="97">
        <f>E626*F626</f>
        <v>0</v>
      </c>
    </row>
    <row r="627" spans="3:7" s="246" customFormat="1">
      <c r="C627" s="95"/>
      <c r="D627" s="91"/>
      <c r="E627" s="62"/>
      <c r="F627" s="101"/>
      <c r="G627" s="97"/>
    </row>
    <row r="628" spans="3:7" s="246" customFormat="1">
      <c r="C628" s="95" t="s">
        <v>713</v>
      </c>
      <c r="D628" s="91" t="s">
        <v>477</v>
      </c>
      <c r="E628" s="62"/>
      <c r="F628" s="101"/>
      <c r="G628" s="97"/>
    </row>
    <row r="629" spans="3:7" s="246" customFormat="1">
      <c r="C629" s="95"/>
      <c r="D629" s="91"/>
      <c r="E629" s="62"/>
      <c r="F629" s="101"/>
      <c r="G629" s="97"/>
    </row>
    <row r="630" spans="3:7" s="246" customFormat="1">
      <c r="C630" s="95" t="s">
        <v>489</v>
      </c>
      <c r="D630" s="91" t="s">
        <v>9</v>
      </c>
      <c r="E630" s="62">
        <v>1</v>
      </c>
      <c r="F630" s="101"/>
      <c r="G630" s="97">
        <f>E630*F630</f>
        <v>0</v>
      </c>
    </row>
    <row r="631" spans="3:7" s="246" customFormat="1">
      <c r="C631" s="95"/>
      <c r="D631" s="91"/>
      <c r="E631" s="62"/>
      <c r="F631" s="101"/>
      <c r="G631" s="97"/>
    </row>
    <row r="632" spans="3:7" s="246" customFormat="1" ht="46.8">
      <c r="C632" s="95" t="s">
        <v>714</v>
      </c>
      <c r="D632" s="91" t="s">
        <v>9</v>
      </c>
      <c r="E632" s="62">
        <v>1</v>
      </c>
      <c r="F632" s="101"/>
      <c r="G632" s="97">
        <f>E632*F632</f>
        <v>0</v>
      </c>
    </row>
    <row r="633" spans="3:7" s="246" customFormat="1">
      <c r="C633" s="95"/>
      <c r="D633" s="91"/>
      <c r="E633" s="62"/>
      <c r="F633" s="96"/>
      <c r="G633" s="97"/>
    </row>
    <row r="634" spans="3:7" s="247" customFormat="1">
      <c r="C634" s="98" t="s">
        <v>715</v>
      </c>
      <c r="D634" s="58"/>
      <c r="E634" s="63"/>
      <c r="F634" s="99"/>
      <c r="G634" s="100"/>
    </row>
    <row r="635" spans="3:7" s="246" customFormat="1">
      <c r="C635" s="95"/>
      <c r="D635" s="91"/>
      <c r="E635" s="62"/>
      <c r="F635" s="96"/>
      <c r="G635" s="97"/>
    </row>
    <row r="636" spans="3:7" s="246" customFormat="1" ht="46.8">
      <c r="C636" s="95" t="s">
        <v>716</v>
      </c>
      <c r="D636" s="91" t="s">
        <v>9</v>
      </c>
      <c r="E636" s="62">
        <v>1</v>
      </c>
      <c r="F636" s="101"/>
      <c r="G636" s="97">
        <f>E636*F636</f>
        <v>0</v>
      </c>
    </row>
    <row r="637" spans="3:7" s="246" customFormat="1">
      <c r="C637" s="95"/>
      <c r="D637" s="91"/>
      <c r="E637" s="62"/>
      <c r="F637" s="101"/>
      <c r="G637" s="97"/>
    </row>
    <row r="638" spans="3:7" s="246" customFormat="1" ht="46.8">
      <c r="C638" s="95" t="s">
        <v>717</v>
      </c>
      <c r="D638" s="91" t="s">
        <v>9</v>
      </c>
      <c r="E638" s="62">
        <v>1</v>
      </c>
      <c r="F638" s="101"/>
      <c r="G638" s="97">
        <f>E638*F638</f>
        <v>0</v>
      </c>
    </row>
    <row r="639" spans="3:7" s="246" customFormat="1">
      <c r="C639" s="95"/>
      <c r="D639" s="91"/>
      <c r="E639" s="62"/>
      <c r="F639" s="101"/>
      <c r="G639" s="97"/>
    </row>
    <row r="640" spans="3:7" s="246" customFormat="1" ht="46.8">
      <c r="C640" s="95" t="s">
        <v>718</v>
      </c>
      <c r="D640" s="91" t="s">
        <v>9</v>
      </c>
      <c r="E640" s="62">
        <v>1</v>
      </c>
      <c r="F640" s="101"/>
      <c r="G640" s="97">
        <f>E640*F640</f>
        <v>0</v>
      </c>
    </row>
    <row r="641" spans="3:7" s="246" customFormat="1">
      <c r="C641" s="95"/>
      <c r="D641" s="91"/>
      <c r="E641" s="62"/>
      <c r="F641" s="96"/>
      <c r="G641" s="97"/>
    </row>
    <row r="642" spans="3:7" s="247" customFormat="1">
      <c r="C642" s="98" t="s">
        <v>719</v>
      </c>
      <c r="D642" s="58"/>
      <c r="E642" s="63"/>
      <c r="F642" s="99"/>
      <c r="G642" s="100"/>
    </row>
    <row r="643" spans="3:7" s="246" customFormat="1">
      <c r="C643" s="95"/>
      <c r="D643" s="91"/>
      <c r="E643" s="62"/>
      <c r="F643" s="96"/>
      <c r="G643" s="97"/>
    </row>
    <row r="644" spans="3:7" s="246" customFormat="1" ht="46.8">
      <c r="C644" s="95" t="s">
        <v>720</v>
      </c>
      <c r="D644" s="91" t="s">
        <v>9</v>
      </c>
      <c r="E644" s="62">
        <v>1</v>
      </c>
      <c r="F644" s="101"/>
      <c r="G644" s="97">
        <f>E644*F644</f>
        <v>0</v>
      </c>
    </row>
    <row r="645" spans="3:7" s="246" customFormat="1">
      <c r="C645" s="95"/>
      <c r="D645" s="91"/>
      <c r="E645" s="62"/>
      <c r="F645" s="101"/>
      <c r="G645" s="97"/>
    </row>
    <row r="646" spans="3:7" s="246" customFormat="1">
      <c r="C646" s="95" t="s">
        <v>721</v>
      </c>
      <c r="D646" s="91" t="s">
        <v>9</v>
      </c>
      <c r="E646" s="62">
        <v>1</v>
      </c>
      <c r="F646" s="101"/>
      <c r="G646" s="97">
        <f>E646*F646</f>
        <v>0</v>
      </c>
    </row>
    <row r="647" spans="3:7" s="246" customFormat="1">
      <c r="C647" s="95"/>
      <c r="D647" s="91"/>
      <c r="E647" s="62"/>
      <c r="F647" s="96"/>
      <c r="G647" s="97"/>
    </row>
    <row r="648" spans="3:7" s="247" customFormat="1" ht="46.8">
      <c r="C648" s="98" t="s">
        <v>722</v>
      </c>
      <c r="D648" s="58"/>
      <c r="E648" s="63"/>
      <c r="F648" s="99"/>
      <c r="G648" s="100"/>
    </row>
    <row r="649" spans="3:7" s="246" customFormat="1">
      <c r="C649" s="95"/>
      <c r="D649" s="91"/>
      <c r="E649" s="62"/>
      <c r="F649" s="96"/>
      <c r="G649" s="97"/>
    </row>
    <row r="650" spans="3:7" s="246" customFormat="1">
      <c r="C650" s="95" t="s">
        <v>489</v>
      </c>
      <c r="D650" s="91" t="s">
        <v>477</v>
      </c>
      <c r="E650" s="62"/>
      <c r="F650" s="101"/>
      <c r="G650" s="97"/>
    </row>
    <row r="651" spans="3:7" s="246" customFormat="1">
      <c r="C651" s="95"/>
      <c r="D651" s="91"/>
      <c r="E651" s="62"/>
      <c r="F651" s="101"/>
      <c r="G651" s="97"/>
    </row>
    <row r="652" spans="3:7" s="246" customFormat="1" ht="46.8">
      <c r="C652" s="95" t="s">
        <v>723</v>
      </c>
      <c r="D652" s="91" t="s">
        <v>9</v>
      </c>
      <c r="E652" s="62">
        <v>1</v>
      </c>
      <c r="F652" s="101"/>
      <c r="G652" s="97">
        <f>E652*F652</f>
        <v>0</v>
      </c>
    </row>
    <row r="653" spans="3:7" s="246" customFormat="1">
      <c r="C653" s="95"/>
      <c r="D653" s="91"/>
      <c r="E653" s="62"/>
      <c r="F653" s="101"/>
      <c r="G653" s="97"/>
    </row>
    <row r="654" spans="3:7" s="246" customFormat="1" ht="46.8">
      <c r="C654" s="95" t="s">
        <v>724</v>
      </c>
      <c r="D654" s="91" t="s">
        <v>9</v>
      </c>
      <c r="E654" s="62">
        <v>1</v>
      </c>
      <c r="F654" s="101"/>
      <c r="G654" s="97">
        <f>E654*F654</f>
        <v>0</v>
      </c>
    </row>
    <row r="655" spans="3:7" s="246" customFormat="1">
      <c r="C655" s="95"/>
      <c r="D655" s="91"/>
      <c r="E655" s="62"/>
      <c r="F655" s="101"/>
      <c r="G655" s="97"/>
    </row>
    <row r="656" spans="3:7" s="246" customFormat="1" ht="46.8">
      <c r="C656" s="95" t="s">
        <v>725</v>
      </c>
      <c r="D656" s="91" t="s">
        <v>9</v>
      </c>
      <c r="E656" s="62">
        <v>1</v>
      </c>
      <c r="F656" s="101"/>
      <c r="G656" s="97">
        <f>E656*F656</f>
        <v>0</v>
      </c>
    </row>
    <row r="657" spans="3:7" s="246" customFormat="1">
      <c r="C657" s="95"/>
      <c r="D657" s="91"/>
      <c r="E657" s="62"/>
      <c r="F657" s="101"/>
      <c r="G657" s="97"/>
    </row>
    <row r="658" spans="3:7" s="246" customFormat="1" ht="46.8">
      <c r="C658" s="95" t="s">
        <v>726</v>
      </c>
      <c r="D658" s="91" t="s">
        <v>9</v>
      </c>
      <c r="E658" s="62">
        <v>1</v>
      </c>
      <c r="F658" s="101"/>
      <c r="G658" s="97">
        <f>E658*F658</f>
        <v>0</v>
      </c>
    </row>
    <row r="659" spans="3:7" s="246" customFormat="1">
      <c r="C659" s="95"/>
      <c r="D659" s="91"/>
      <c r="E659" s="62"/>
      <c r="F659" s="96"/>
      <c r="G659" s="97"/>
    </row>
    <row r="660" spans="3:7" s="247" customFormat="1">
      <c r="C660" s="98" t="s">
        <v>727</v>
      </c>
      <c r="D660" s="58"/>
      <c r="E660" s="63"/>
      <c r="F660" s="99"/>
      <c r="G660" s="100"/>
    </row>
    <row r="661" spans="3:7" s="246" customFormat="1">
      <c r="C661" s="95"/>
      <c r="D661" s="91"/>
      <c r="E661" s="62"/>
      <c r="F661" s="96"/>
      <c r="G661" s="97"/>
    </row>
    <row r="662" spans="3:7" s="246" customFormat="1" ht="46.8">
      <c r="C662" s="95" t="s">
        <v>728</v>
      </c>
      <c r="D662" s="91" t="s">
        <v>9</v>
      </c>
      <c r="E662" s="62">
        <v>1</v>
      </c>
      <c r="F662" s="101"/>
      <c r="G662" s="97">
        <f>E662*F662</f>
        <v>0</v>
      </c>
    </row>
    <row r="663" spans="3:7" s="246" customFormat="1">
      <c r="C663" s="95"/>
      <c r="D663" s="91"/>
      <c r="E663" s="62"/>
      <c r="F663" s="101"/>
      <c r="G663" s="97"/>
    </row>
    <row r="664" spans="3:7" s="246" customFormat="1" ht="46.8">
      <c r="C664" s="95" t="s">
        <v>729</v>
      </c>
      <c r="D664" s="91" t="s">
        <v>9</v>
      </c>
      <c r="E664" s="62">
        <v>1</v>
      </c>
      <c r="F664" s="101"/>
      <c r="G664" s="97">
        <f>E664*F664</f>
        <v>0</v>
      </c>
    </row>
    <row r="665" spans="3:7" s="246" customFormat="1">
      <c r="C665" s="95"/>
      <c r="D665" s="91"/>
      <c r="E665" s="62"/>
      <c r="F665" s="101"/>
      <c r="G665" s="97"/>
    </row>
    <row r="666" spans="3:7" s="246" customFormat="1" ht="46.8">
      <c r="C666" s="95" t="s">
        <v>730</v>
      </c>
      <c r="D666" s="91" t="s">
        <v>9</v>
      </c>
      <c r="E666" s="62">
        <v>1</v>
      </c>
      <c r="F666" s="101"/>
      <c r="G666" s="97">
        <f>E666*F666</f>
        <v>0</v>
      </c>
    </row>
    <row r="667" spans="3:7" s="246" customFormat="1">
      <c r="C667" s="95"/>
      <c r="D667" s="91"/>
      <c r="E667" s="62"/>
      <c r="F667" s="96"/>
      <c r="G667" s="97"/>
    </row>
    <row r="668" spans="3:7" s="247" customFormat="1">
      <c r="C668" s="98" t="s">
        <v>731</v>
      </c>
      <c r="D668" s="58"/>
      <c r="E668" s="63"/>
      <c r="F668" s="99"/>
      <c r="G668" s="100"/>
    </row>
    <row r="669" spans="3:7" s="246" customFormat="1">
      <c r="C669" s="95"/>
      <c r="D669" s="91"/>
      <c r="E669" s="62"/>
      <c r="F669" s="96"/>
      <c r="G669" s="97"/>
    </row>
    <row r="670" spans="3:7" s="246" customFormat="1" ht="46.8">
      <c r="C670" s="95" t="s">
        <v>732</v>
      </c>
      <c r="D670" s="91" t="s">
        <v>9</v>
      </c>
      <c r="E670" s="62">
        <v>1</v>
      </c>
      <c r="F670" s="101"/>
      <c r="G670" s="97">
        <f>E670*F670</f>
        <v>0</v>
      </c>
    </row>
    <row r="671" spans="3:7" s="246" customFormat="1">
      <c r="C671" s="95"/>
      <c r="D671" s="91"/>
      <c r="E671" s="62"/>
      <c r="F671" s="101"/>
      <c r="G671" s="97"/>
    </row>
    <row r="672" spans="3:7" s="246" customFormat="1" ht="46.8">
      <c r="C672" s="95" t="s">
        <v>733</v>
      </c>
      <c r="D672" s="91" t="s">
        <v>9</v>
      </c>
      <c r="E672" s="62">
        <v>1</v>
      </c>
      <c r="F672" s="101"/>
      <c r="G672" s="97">
        <f>E672*F672</f>
        <v>0</v>
      </c>
    </row>
    <row r="673" spans="3:7" s="246" customFormat="1">
      <c r="C673" s="95"/>
      <c r="D673" s="91"/>
      <c r="E673" s="62"/>
      <c r="F673" s="101"/>
      <c r="G673" s="97"/>
    </row>
    <row r="674" spans="3:7" s="246" customFormat="1" ht="46.8">
      <c r="C674" s="95" t="s">
        <v>734</v>
      </c>
      <c r="D674" s="91" t="s">
        <v>9</v>
      </c>
      <c r="E674" s="62">
        <v>1</v>
      </c>
      <c r="F674" s="101"/>
      <c r="G674" s="97">
        <f>E674*F674</f>
        <v>0</v>
      </c>
    </row>
    <row r="675" spans="3:7" s="246" customFormat="1">
      <c r="C675" s="95"/>
      <c r="D675" s="91"/>
      <c r="E675" s="62"/>
      <c r="F675" s="101"/>
      <c r="G675" s="97"/>
    </row>
    <row r="676" spans="3:7" s="246" customFormat="1" ht="46.8">
      <c r="C676" s="95" t="s">
        <v>735</v>
      </c>
      <c r="D676" s="91" t="s">
        <v>9</v>
      </c>
      <c r="E676" s="62">
        <v>1</v>
      </c>
      <c r="F676" s="101"/>
      <c r="G676" s="97">
        <f>E676*F676</f>
        <v>0</v>
      </c>
    </row>
    <row r="677" spans="3:7" s="246" customFormat="1">
      <c r="C677" s="95"/>
      <c r="D677" s="91"/>
      <c r="E677" s="62"/>
      <c r="F677" s="96"/>
      <c r="G677" s="97"/>
    </row>
    <row r="678" spans="3:7" s="247" customFormat="1">
      <c r="C678" s="98" t="s">
        <v>736</v>
      </c>
      <c r="D678" s="58"/>
      <c r="E678" s="63"/>
      <c r="F678" s="99"/>
      <c r="G678" s="100"/>
    </row>
    <row r="679" spans="3:7" s="246" customFormat="1">
      <c r="C679" s="95"/>
      <c r="D679" s="91"/>
      <c r="E679" s="62"/>
      <c r="F679" s="96"/>
      <c r="G679" s="97"/>
    </row>
    <row r="680" spans="3:7" s="246" customFormat="1" ht="46.8">
      <c r="C680" s="95" t="s">
        <v>737</v>
      </c>
      <c r="D680" s="91" t="s">
        <v>9</v>
      </c>
      <c r="E680" s="62">
        <v>1</v>
      </c>
      <c r="F680" s="101"/>
      <c r="G680" s="97">
        <f>E680*F680</f>
        <v>0</v>
      </c>
    </row>
    <row r="681" spans="3:7" s="246" customFormat="1">
      <c r="C681" s="95"/>
      <c r="D681" s="91"/>
      <c r="E681" s="62"/>
      <c r="F681" s="96"/>
      <c r="G681" s="97"/>
    </row>
    <row r="682" spans="3:7" s="247" customFormat="1">
      <c r="C682" s="98" t="s">
        <v>738</v>
      </c>
      <c r="D682" s="58"/>
      <c r="E682" s="63"/>
      <c r="F682" s="99"/>
      <c r="G682" s="100"/>
    </row>
    <row r="683" spans="3:7" s="246" customFormat="1">
      <c r="C683" s="95"/>
      <c r="D683" s="91"/>
      <c r="E683" s="62"/>
      <c r="F683" s="96"/>
      <c r="G683" s="97"/>
    </row>
    <row r="684" spans="3:7" s="246" customFormat="1">
      <c r="C684" s="95" t="s">
        <v>739</v>
      </c>
      <c r="D684" s="91" t="s">
        <v>9</v>
      </c>
      <c r="E684" s="62">
        <v>1</v>
      </c>
      <c r="F684" s="101"/>
      <c r="G684" s="97">
        <f>E684*F684</f>
        <v>0</v>
      </c>
    </row>
    <row r="685" spans="3:7" s="246" customFormat="1">
      <c r="C685" s="95"/>
      <c r="D685" s="91"/>
      <c r="E685" s="62"/>
      <c r="F685" s="101"/>
      <c r="G685" s="97"/>
    </row>
    <row r="686" spans="3:7" s="246" customFormat="1" ht="46.8">
      <c r="C686" s="95" t="s">
        <v>740</v>
      </c>
      <c r="D686" s="91" t="s">
        <v>9</v>
      </c>
      <c r="E686" s="62">
        <v>1</v>
      </c>
      <c r="F686" s="101"/>
      <c r="G686" s="97">
        <f>E686*F686</f>
        <v>0</v>
      </c>
    </row>
    <row r="687" spans="3:7" s="246" customFormat="1">
      <c r="C687" s="95"/>
      <c r="D687" s="91"/>
      <c r="E687" s="62"/>
      <c r="F687" s="101"/>
      <c r="G687" s="97"/>
    </row>
    <row r="688" spans="3:7" s="246" customFormat="1" ht="46.8">
      <c r="C688" s="95" t="s">
        <v>741</v>
      </c>
      <c r="D688" s="91" t="s">
        <v>9</v>
      </c>
      <c r="E688" s="62">
        <v>1</v>
      </c>
      <c r="F688" s="101"/>
      <c r="G688" s="97">
        <f>E688*F688</f>
        <v>0</v>
      </c>
    </row>
    <row r="689" spans="3:7" s="246" customFormat="1">
      <c r="C689" s="95"/>
      <c r="D689" s="91"/>
      <c r="E689" s="62"/>
      <c r="F689" s="101"/>
      <c r="G689" s="97"/>
    </row>
    <row r="690" spans="3:7" s="246" customFormat="1" ht="46.8">
      <c r="C690" s="95" t="s">
        <v>742</v>
      </c>
      <c r="D690" s="91" t="s">
        <v>9</v>
      </c>
      <c r="E690" s="62">
        <v>1</v>
      </c>
      <c r="F690" s="101"/>
      <c r="G690" s="97">
        <f>E690*F690</f>
        <v>0</v>
      </c>
    </row>
    <row r="691" spans="3:7" s="246" customFormat="1">
      <c r="C691" s="95"/>
      <c r="D691" s="91"/>
      <c r="E691" s="62"/>
      <c r="F691" s="96"/>
      <c r="G691" s="97"/>
    </row>
    <row r="692" spans="3:7" s="247" customFormat="1">
      <c r="C692" s="98" t="s">
        <v>743</v>
      </c>
      <c r="D692" s="58"/>
      <c r="E692" s="63"/>
      <c r="F692" s="99"/>
      <c r="G692" s="100"/>
    </row>
    <row r="693" spans="3:7" s="246" customFormat="1">
      <c r="C693" s="95"/>
      <c r="D693" s="91"/>
      <c r="E693" s="62"/>
      <c r="F693" s="96"/>
      <c r="G693" s="97"/>
    </row>
    <row r="694" spans="3:7" s="246" customFormat="1">
      <c r="C694" s="95" t="s">
        <v>744</v>
      </c>
      <c r="D694" s="91" t="s">
        <v>477</v>
      </c>
      <c r="E694" s="62"/>
      <c r="F694" s="101"/>
      <c r="G694" s="97"/>
    </row>
    <row r="695" spans="3:7" s="246" customFormat="1">
      <c r="C695" s="95"/>
      <c r="D695" s="91"/>
      <c r="E695" s="62"/>
      <c r="F695" s="101"/>
      <c r="G695" s="97"/>
    </row>
    <row r="696" spans="3:7" s="246" customFormat="1" ht="117">
      <c r="C696" s="95" t="s">
        <v>745</v>
      </c>
      <c r="D696" s="91" t="s">
        <v>9</v>
      </c>
      <c r="E696" s="62">
        <v>1</v>
      </c>
      <c r="F696" s="101"/>
      <c r="G696" s="97">
        <f>E696*F696</f>
        <v>0</v>
      </c>
    </row>
    <row r="697" spans="3:7" s="246" customFormat="1">
      <c r="C697" s="95"/>
      <c r="D697" s="91"/>
      <c r="E697" s="62"/>
      <c r="F697" s="96"/>
      <c r="G697" s="97"/>
    </row>
    <row r="698" spans="3:7" s="247" customFormat="1">
      <c r="C698" s="98" t="s">
        <v>746</v>
      </c>
      <c r="D698" s="58"/>
      <c r="E698" s="63"/>
      <c r="F698" s="99"/>
      <c r="G698" s="100"/>
    </row>
    <row r="699" spans="3:7" s="246" customFormat="1">
      <c r="C699" s="95"/>
      <c r="D699" s="91"/>
      <c r="E699" s="62"/>
      <c r="F699" s="96"/>
      <c r="G699" s="97"/>
    </row>
    <row r="700" spans="3:7" s="246" customFormat="1" ht="46.8">
      <c r="C700" s="95" t="s">
        <v>747</v>
      </c>
      <c r="D700" s="91" t="s">
        <v>9</v>
      </c>
      <c r="E700" s="62">
        <v>1</v>
      </c>
      <c r="F700" s="101"/>
      <c r="G700" s="97">
        <f>E700*F700</f>
        <v>0</v>
      </c>
    </row>
    <row r="701" spans="3:7" s="246" customFormat="1">
      <c r="C701" s="95"/>
      <c r="D701" s="91"/>
      <c r="E701" s="62"/>
      <c r="F701" s="101"/>
      <c r="G701" s="97"/>
    </row>
    <row r="702" spans="3:7" s="246" customFormat="1">
      <c r="C702" s="95" t="s">
        <v>748</v>
      </c>
      <c r="D702" s="91" t="s">
        <v>477</v>
      </c>
      <c r="E702" s="62"/>
      <c r="F702" s="101"/>
      <c r="G702" s="97"/>
    </row>
    <row r="703" spans="3:7" s="246" customFormat="1">
      <c r="C703" s="95"/>
      <c r="D703" s="91"/>
      <c r="E703" s="62"/>
      <c r="F703" s="101"/>
      <c r="G703" s="97"/>
    </row>
    <row r="704" spans="3:7" s="246" customFormat="1">
      <c r="C704" s="95" t="s">
        <v>749</v>
      </c>
      <c r="D704" s="91" t="s">
        <v>9</v>
      </c>
      <c r="E704" s="62">
        <v>1</v>
      </c>
      <c r="F704" s="101"/>
      <c r="G704" s="97">
        <f>E704*F704</f>
        <v>0</v>
      </c>
    </row>
    <row r="705" spans="3:7" s="246" customFormat="1">
      <c r="C705" s="95"/>
      <c r="D705" s="91"/>
      <c r="E705" s="62"/>
      <c r="F705" s="96"/>
      <c r="G705" s="97"/>
    </row>
    <row r="706" spans="3:7" s="247" customFormat="1">
      <c r="C706" s="98" t="s">
        <v>750</v>
      </c>
      <c r="D706" s="58"/>
      <c r="E706" s="63"/>
      <c r="F706" s="99"/>
      <c r="G706" s="100"/>
    </row>
    <row r="707" spans="3:7" s="246" customFormat="1">
      <c r="C707" s="95"/>
      <c r="D707" s="91"/>
      <c r="E707" s="62"/>
      <c r="F707" s="96"/>
      <c r="G707" s="97"/>
    </row>
    <row r="708" spans="3:7" s="246" customFormat="1" ht="46.8">
      <c r="C708" s="95" t="s">
        <v>751</v>
      </c>
      <c r="D708" s="91" t="s">
        <v>9</v>
      </c>
      <c r="E708" s="62">
        <v>1</v>
      </c>
      <c r="F708" s="101"/>
      <c r="G708" s="97">
        <f>E708*F708</f>
        <v>0</v>
      </c>
    </row>
    <row r="709" spans="3:7" s="246" customFormat="1">
      <c r="C709" s="95"/>
      <c r="D709" s="91"/>
      <c r="E709" s="62"/>
      <c r="F709" s="101"/>
      <c r="G709" s="97"/>
    </row>
    <row r="710" spans="3:7" s="246" customFormat="1" ht="46.8">
      <c r="C710" s="95" t="s">
        <v>752</v>
      </c>
      <c r="D710" s="91" t="s">
        <v>9</v>
      </c>
      <c r="E710" s="62">
        <v>1</v>
      </c>
      <c r="F710" s="101"/>
      <c r="G710" s="97">
        <f>E710*F710</f>
        <v>0</v>
      </c>
    </row>
    <row r="711" spans="3:7" s="246" customFormat="1">
      <c r="C711" s="95"/>
      <c r="D711" s="91"/>
      <c r="E711" s="62"/>
      <c r="F711" s="101"/>
      <c r="G711" s="97"/>
    </row>
    <row r="712" spans="3:7" s="246" customFormat="1" ht="46.8">
      <c r="C712" s="95" t="s">
        <v>753</v>
      </c>
      <c r="D712" s="91" t="s">
        <v>9</v>
      </c>
      <c r="E712" s="62">
        <v>1</v>
      </c>
      <c r="F712" s="101"/>
      <c r="G712" s="97">
        <f>E712*F712</f>
        <v>0</v>
      </c>
    </row>
    <row r="713" spans="3:7" s="246" customFormat="1">
      <c r="C713" s="95"/>
      <c r="D713" s="91"/>
      <c r="E713" s="62"/>
      <c r="F713" s="101"/>
      <c r="G713" s="97"/>
    </row>
    <row r="714" spans="3:7" s="246" customFormat="1" ht="46.8">
      <c r="C714" s="95" t="s">
        <v>754</v>
      </c>
      <c r="D714" s="91" t="s">
        <v>9</v>
      </c>
      <c r="E714" s="62">
        <v>1</v>
      </c>
      <c r="F714" s="101"/>
      <c r="G714" s="97">
        <f>E714*F714</f>
        <v>0</v>
      </c>
    </row>
    <row r="715" spans="3:7" s="246" customFormat="1">
      <c r="C715" s="95"/>
      <c r="D715" s="91"/>
      <c r="E715" s="62"/>
      <c r="F715" s="101"/>
      <c r="G715" s="97"/>
    </row>
    <row r="716" spans="3:7" s="246" customFormat="1">
      <c r="C716" s="95" t="s">
        <v>755</v>
      </c>
      <c r="D716" s="91" t="s">
        <v>477</v>
      </c>
      <c r="E716" s="62"/>
      <c r="F716" s="101"/>
      <c r="G716" s="97"/>
    </row>
    <row r="717" spans="3:7" s="246" customFormat="1">
      <c r="C717" s="95"/>
      <c r="D717" s="91"/>
      <c r="E717" s="62"/>
      <c r="F717" s="101"/>
      <c r="G717" s="97"/>
    </row>
    <row r="718" spans="3:7" s="246" customFormat="1">
      <c r="C718" s="103" t="s">
        <v>756</v>
      </c>
      <c r="D718" s="91" t="s">
        <v>477</v>
      </c>
      <c r="E718" s="62"/>
      <c r="F718" s="101"/>
      <c r="G718" s="97"/>
    </row>
    <row r="719" spans="3:7" s="246" customFormat="1">
      <c r="C719" s="95"/>
      <c r="D719" s="91"/>
      <c r="E719" s="62"/>
      <c r="F719" s="101"/>
      <c r="G719" s="97"/>
    </row>
    <row r="720" spans="3:7" s="246" customFormat="1" ht="166.2" customHeight="1">
      <c r="C720" s="95" t="s">
        <v>757</v>
      </c>
      <c r="D720" s="91" t="s">
        <v>9</v>
      </c>
      <c r="E720" s="62">
        <v>1</v>
      </c>
      <c r="F720" s="101"/>
      <c r="G720" s="97">
        <f>E720*F720</f>
        <v>0</v>
      </c>
    </row>
    <row r="721" spans="3:7" s="246" customFormat="1">
      <c r="C721" s="95"/>
      <c r="D721" s="91"/>
      <c r="E721" s="62"/>
      <c r="F721" s="96"/>
      <c r="G721" s="97"/>
    </row>
    <row r="722" spans="3:7" s="246" customFormat="1">
      <c r="C722" s="95" t="s">
        <v>758</v>
      </c>
      <c r="D722" s="91" t="s">
        <v>477</v>
      </c>
      <c r="E722" s="62"/>
      <c r="F722" s="101"/>
      <c r="G722" s="97"/>
    </row>
    <row r="723" spans="3:7" s="246" customFormat="1">
      <c r="C723" s="95"/>
      <c r="D723" s="91"/>
      <c r="E723" s="62"/>
      <c r="F723" s="101"/>
      <c r="G723" s="97"/>
    </row>
    <row r="724" spans="3:7" s="246" customFormat="1" ht="93.6">
      <c r="C724" s="95" t="s">
        <v>759</v>
      </c>
      <c r="D724" s="91" t="s">
        <v>477</v>
      </c>
      <c r="E724" s="62"/>
      <c r="F724" s="101"/>
      <c r="G724" s="97"/>
    </row>
    <row r="725" spans="3:7" s="246" customFormat="1">
      <c r="C725" s="95"/>
      <c r="D725" s="91"/>
      <c r="E725" s="62"/>
      <c r="F725" s="101"/>
      <c r="G725" s="97"/>
    </row>
    <row r="726" spans="3:7" s="246" customFormat="1" ht="70.2">
      <c r="C726" s="95" t="s">
        <v>760</v>
      </c>
      <c r="D726" s="91" t="s">
        <v>477</v>
      </c>
      <c r="E726" s="62"/>
      <c r="F726" s="101"/>
      <c r="G726" s="97"/>
    </row>
    <row r="727" spans="3:7" s="246" customFormat="1">
      <c r="C727" s="95"/>
      <c r="D727" s="91"/>
      <c r="E727" s="62"/>
      <c r="F727" s="101"/>
      <c r="G727" s="97"/>
    </row>
    <row r="728" spans="3:7" s="246" customFormat="1" ht="93.6">
      <c r="C728" s="95" t="s">
        <v>761</v>
      </c>
      <c r="D728" s="91" t="s">
        <v>9</v>
      </c>
      <c r="E728" s="62">
        <v>1</v>
      </c>
      <c r="F728" s="101"/>
      <c r="G728" s="97">
        <f>E728*F728</f>
        <v>0</v>
      </c>
    </row>
    <row r="729" spans="3:7" s="246" customFormat="1">
      <c r="C729" s="95"/>
      <c r="D729" s="91"/>
      <c r="E729" s="62"/>
      <c r="F729" s="101"/>
      <c r="G729" s="97"/>
    </row>
    <row r="730" spans="3:7" s="246" customFormat="1" ht="46.8">
      <c r="C730" s="95" t="s">
        <v>762</v>
      </c>
      <c r="D730" s="91" t="s">
        <v>9</v>
      </c>
      <c r="E730" s="62">
        <v>1</v>
      </c>
      <c r="F730" s="101"/>
      <c r="G730" s="97">
        <f>E730*F730</f>
        <v>0</v>
      </c>
    </row>
    <row r="731" spans="3:7" s="246" customFormat="1">
      <c r="C731" s="95"/>
      <c r="D731" s="91"/>
      <c r="E731" s="62"/>
      <c r="F731" s="101"/>
      <c r="G731" s="97"/>
    </row>
    <row r="732" spans="3:7" s="246" customFormat="1">
      <c r="C732" s="103" t="s">
        <v>763</v>
      </c>
      <c r="D732" s="91" t="s">
        <v>9</v>
      </c>
      <c r="E732" s="62">
        <v>1</v>
      </c>
      <c r="F732" s="101"/>
      <c r="G732" s="97">
        <f>E732*F732</f>
        <v>0</v>
      </c>
    </row>
    <row r="733" spans="3:7" s="246" customFormat="1">
      <c r="C733" s="95"/>
      <c r="D733" s="91"/>
      <c r="E733" s="62"/>
      <c r="F733" s="101"/>
      <c r="G733" s="97"/>
    </row>
    <row r="734" spans="3:7" s="246" customFormat="1" ht="46.8">
      <c r="C734" s="95" t="s">
        <v>764</v>
      </c>
      <c r="D734" s="91" t="s">
        <v>9</v>
      </c>
      <c r="E734" s="62">
        <v>1</v>
      </c>
      <c r="F734" s="101"/>
      <c r="G734" s="97">
        <f>E734*F734</f>
        <v>0</v>
      </c>
    </row>
    <row r="735" spans="3:7" s="246" customFormat="1">
      <c r="C735" s="95"/>
      <c r="D735" s="91"/>
      <c r="E735" s="62"/>
      <c r="F735" s="101"/>
      <c r="G735" s="97"/>
    </row>
    <row r="736" spans="3:7" s="246" customFormat="1" ht="46.8">
      <c r="C736" s="95" t="s">
        <v>765</v>
      </c>
      <c r="D736" s="91" t="s">
        <v>9</v>
      </c>
      <c r="E736" s="62">
        <v>1</v>
      </c>
      <c r="F736" s="101"/>
      <c r="G736" s="97">
        <f>E736*F736</f>
        <v>0</v>
      </c>
    </row>
    <row r="737" spans="3:7" s="246" customFormat="1">
      <c r="C737" s="95"/>
      <c r="D737" s="91"/>
      <c r="E737" s="62"/>
      <c r="F737" s="101"/>
      <c r="G737" s="97"/>
    </row>
    <row r="738" spans="3:7" s="246" customFormat="1" ht="46.8">
      <c r="C738" s="95" t="s">
        <v>766</v>
      </c>
      <c r="D738" s="91" t="s">
        <v>9</v>
      </c>
      <c r="E738" s="62">
        <v>1</v>
      </c>
      <c r="F738" s="101"/>
      <c r="G738" s="97">
        <f>E738*F738</f>
        <v>0</v>
      </c>
    </row>
    <row r="739" spans="3:7" s="246" customFormat="1">
      <c r="C739" s="95"/>
      <c r="D739" s="91"/>
      <c r="E739" s="62"/>
      <c r="F739" s="96"/>
      <c r="G739" s="97"/>
    </row>
    <row r="740" spans="3:7" s="247" customFormat="1">
      <c r="C740" s="98" t="s">
        <v>767</v>
      </c>
      <c r="D740" s="58"/>
      <c r="E740" s="63"/>
      <c r="F740" s="99"/>
      <c r="G740" s="100"/>
    </row>
    <row r="741" spans="3:7" s="246" customFormat="1">
      <c r="C741" s="95"/>
      <c r="D741" s="91"/>
      <c r="E741" s="62"/>
      <c r="F741" s="96"/>
      <c r="G741" s="97"/>
    </row>
    <row r="742" spans="3:7" s="246" customFormat="1" ht="95.4" customHeight="1">
      <c r="C742" s="95" t="s">
        <v>768</v>
      </c>
      <c r="D742" s="91" t="s">
        <v>477</v>
      </c>
      <c r="E742" s="62"/>
      <c r="F742" s="101"/>
      <c r="G742" s="97"/>
    </row>
    <row r="743" spans="3:7" s="246" customFormat="1">
      <c r="C743" s="95"/>
      <c r="D743" s="91"/>
      <c r="E743" s="62"/>
      <c r="F743" s="101"/>
      <c r="G743" s="97"/>
    </row>
    <row r="744" spans="3:7" s="246" customFormat="1" ht="94.8" customHeight="1">
      <c r="C744" s="95" t="s">
        <v>769</v>
      </c>
      <c r="D744" s="91" t="s">
        <v>477</v>
      </c>
      <c r="E744" s="62"/>
      <c r="F744" s="101"/>
      <c r="G744" s="97"/>
    </row>
    <row r="745" spans="3:7" s="246" customFormat="1">
      <c r="C745" s="95"/>
      <c r="D745" s="91"/>
      <c r="E745" s="62"/>
      <c r="F745" s="101"/>
      <c r="G745" s="97"/>
    </row>
    <row r="746" spans="3:7" s="246" customFormat="1" ht="73.8" customHeight="1">
      <c r="C746" s="95" t="s">
        <v>770</v>
      </c>
      <c r="D746" s="91" t="s">
        <v>9</v>
      </c>
      <c r="E746" s="62">
        <v>1</v>
      </c>
      <c r="F746" s="101"/>
      <c r="G746" s="97">
        <f>E746*F746</f>
        <v>0</v>
      </c>
    </row>
    <row r="747" spans="3:7" s="246" customFormat="1">
      <c r="C747" s="95"/>
      <c r="D747" s="91"/>
      <c r="E747" s="62"/>
      <c r="F747" s="101"/>
      <c r="G747" s="97"/>
    </row>
    <row r="748" spans="3:7" s="246" customFormat="1" ht="93" customHeight="1">
      <c r="C748" s="95" t="s">
        <v>771</v>
      </c>
      <c r="D748" s="91" t="s">
        <v>9</v>
      </c>
      <c r="E748" s="62">
        <v>1</v>
      </c>
      <c r="F748" s="101"/>
      <c r="G748" s="97">
        <f>E748*F748</f>
        <v>0</v>
      </c>
    </row>
    <row r="749" spans="3:7" s="246" customFormat="1">
      <c r="C749" s="95"/>
      <c r="D749" s="91"/>
      <c r="E749" s="62"/>
      <c r="F749" s="96"/>
      <c r="G749" s="97"/>
    </row>
    <row r="750" spans="3:7" s="246" customFormat="1" ht="140.4">
      <c r="C750" s="95" t="s">
        <v>772</v>
      </c>
      <c r="D750" s="91" t="s">
        <v>9</v>
      </c>
      <c r="E750" s="62">
        <v>1</v>
      </c>
      <c r="F750" s="101"/>
      <c r="G750" s="97">
        <f>E750*F750</f>
        <v>0</v>
      </c>
    </row>
    <row r="751" spans="3:7" s="246" customFormat="1">
      <c r="C751" s="95"/>
      <c r="D751" s="91"/>
      <c r="E751" s="62"/>
      <c r="F751" s="101"/>
      <c r="G751" s="97"/>
    </row>
    <row r="752" spans="3:7" s="246" customFormat="1" ht="186" customHeight="1">
      <c r="C752" s="95" t="s">
        <v>773</v>
      </c>
      <c r="D752" s="91" t="s">
        <v>9</v>
      </c>
      <c r="E752" s="62">
        <v>1</v>
      </c>
      <c r="F752" s="101"/>
      <c r="G752" s="97">
        <f>E752*F752</f>
        <v>0</v>
      </c>
    </row>
    <row r="753" spans="3:7" s="246" customFormat="1">
      <c r="C753" s="95"/>
      <c r="D753" s="91"/>
      <c r="E753" s="62"/>
      <c r="F753" s="101"/>
      <c r="G753" s="97"/>
    </row>
    <row r="754" spans="3:7" s="246" customFormat="1" ht="140.4">
      <c r="C754" s="95" t="s">
        <v>774</v>
      </c>
      <c r="D754" s="91" t="s">
        <v>9</v>
      </c>
      <c r="E754" s="62">
        <v>1</v>
      </c>
      <c r="F754" s="101"/>
      <c r="G754" s="97">
        <f>E754*F754</f>
        <v>0</v>
      </c>
    </row>
    <row r="755" spans="3:7" s="246" customFormat="1">
      <c r="C755" s="95"/>
      <c r="D755" s="91"/>
      <c r="E755" s="62"/>
      <c r="F755" s="101"/>
      <c r="G755" s="97"/>
    </row>
    <row r="756" spans="3:7" s="246" customFormat="1" ht="117">
      <c r="C756" s="95" t="s">
        <v>775</v>
      </c>
      <c r="D756" s="91" t="s">
        <v>9</v>
      </c>
      <c r="E756" s="62">
        <v>1</v>
      </c>
      <c r="F756" s="101"/>
      <c r="G756" s="97">
        <f>E756*F756</f>
        <v>0</v>
      </c>
    </row>
    <row r="757" spans="3:7" s="246" customFormat="1">
      <c r="C757" s="95"/>
      <c r="D757" s="91"/>
      <c r="E757" s="62"/>
      <c r="F757" s="101"/>
      <c r="G757" s="97"/>
    </row>
    <row r="758" spans="3:7" s="246" customFormat="1">
      <c r="C758" s="95" t="s">
        <v>776</v>
      </c>
      <c r="D758" s="91" t="s">
        <v>477</v>
      </c>
      <c r="E758" s="62"/>
      <c r="F758" s="101"/>
      <c r="G758" s="97"/>
    </row>
    <row r="759" spans="3:7" s="246" customFormat="1">
      <c r="C759" s="95"/>
      <c r="D759" s="91"/>
      <c r="E759" s="62"/>
      <c r="F759" s="96"/>
      <c r="G759" s="97"/>
    </row>
    <row r="760" spans="3:7" s="246" customFormat="1" ht="188.4" customHeight="1">
      <c r="C760" s="95" t="s">
        <v>777</v>
      </c>
      <c r="D760" s="91" t="s">
        <v>477</v>
      </c>
      <c r="E760" s="62"/>
      <c r="F760" s="96"/>
      <c r="G760" s="97"/>
    </row>
    <row r="761" spans="3:7" s="246" customFormat="1">
      <c r="C761" s="95"/>
      <c r="D761" s="91"/>
      <c r="E761" s="62"/>
      <c r="F761" s="96"/>
      <c r="G761" s="97"/>
    </row>
    <row r="762" spans="3:7" s="246" customFormat="1" ht="210.6">
      <c r="C762" s="95" t="s">
        <v>778</v>
      </c>
      <c r="D762" s="91" t="s">
        <v>477</v>
      </c>
      <c r="E762" s="62"/>
      <c r="F762" s="96"/>
      <c r="G762" s="97"/>
    </row>
    <row r="763" spans="3:7" s="246" customFormat="1">
      <c r="C763" s="95"/>
      <c r="D763" s="91"/>
      <c r="E763" s="62"/>
      <c r="F763" s="96"/>
      <c r="G763" s="97"/>
    </row>
    <row r="764" spans="3:7" s="246" customFormat="1" ht="140.4">
      <c r="C764" s="95" t="s">
        <v>779</v>
      </c>
      <c r="D764" s="91" t="s">
        <v>477</v>
      </c>
      <c r="E764" s="62"/>
      <c r="F764" s="96"/>
      <c r="G764" s="97"/>
    </row>
    <row r="765" spans="3:7" s="246" customFormat="1">
      <c r="C765" s="95"/>
      <c r="D765" s="91"/>
      <c r="E765" s="62"/>
      <c r="F765" s="96"/>
      <c r="G765" s="97"/>
    </row>
    <row r="766" spans="3:7" s="246" customFormat="1">
      <c r="C766" s="95" t="s">
        <v>489</v>
      </c>
      <c r="D766" s="91" t="s">
        <v>9</v>
      </c>
      <c r="E766" s="62">
        <v>1</v>
      </c>
      <c r="F766" s="101"/>
      <c r="G766" s="97">
        <f>E766*F766</f>
        <v>0</v>
      </c>
    </row>
    <row r="767" spans="3:7" s="246" customFormat="1">
      <c r="C767" s="95"/>
      <c r="D767" s="91"/>
      <c r="E767" s="62"/>
      <c r="F767" s="101"/>
      <c r="G767" s="97"/>
    </row>
    <row r="768" spans="3:7" s="246" customFormat="1" ht="46.8">
      <c r="C768" s="95" t="s">
        <v>780</v>
      </c>
      <c r="D768" s="91" t="s">
        <v>9</v>
      </c>
      <c r="E768" s="62">
        <v>1</v>
      </c>
      <c r="F768" s="101"/>
      <c r="G768" s="97">
        <f>E768*F768</f>
        <v>0</v>
      </c>
    </row>
    <row r="769" spans="3:8" s="246" customFormat="1">
      <c r="C769" s="95"/>
      <c r="D769" s="91"/>
      <c r="E769" s="62"/>
      <c r="F769" s="101"/>
      <c r="G769" s="97"/>
    </row>
    <row r="770" spans="3:8" s="246" customFormat="1" ht="93.6">
      <c r="C770" s="95" t="s">
        <v>781</v>
      </c>
      <c r="D770" s="91" t="s">
        <v>477</v>
      </c>
      <c r="E770" s="62"/>
      <c r="F770" s="101"/>
      <c r="G770" s="97"/>
    </row>
    <row r="771" spans="3:8" s="246" customFormat="1">
      <c r="C771" s="95"/>
      <c r="D771" s="91"/>
      <c r="E771" s="62"/>
      <c r="F771" s="101"/>
      <c r="G771" s="97"/>
    </row>
    <row r="772" spans="3:8" s="246" customFormat="1" ht="93.6">
      <c r="C772" s="95" t="s">
        <v>782</v>
      </c>
      <c r="D772" s="91" t="s">
        <v>9</v>
      </c>
      <c r="E772" s="62">
        <v>1</v>
      </c>
      <c r="F772" s="101"/>
      <c r="G772" s="97">
        <f>E772*F772</f>
        <v>0</v>
      </c>
    </row>
    <row r="773" spans="3:8" s="246" customFormat="1">
      <c r="C773" s="95"/>
      <c r="D773" s="91"/>
      <c r="E773" s="62"/>
      <c r="F773" s="101"/>
      <c r="G773" s="97"/>
    </row>
    <row r="774" spans="3:8" s="246" customFormat="1" ht="142.19999999999999" customHeight="1">
      <c r="C774" s="95" t="s">
        <v>783</v>
      </c>
      <c r="D774" s="91" t="s">
        <v>9</v>
      </c>
      <c r="E774" s="62">
        <v>1</v>
      </c>
      <c r="F774" s="101"/>
      <c r="G774" s="97">
        <f>E774*F774</f>
        <v>0</v>
      </c>
    </row>
    <row r="775" spans="3:8" s="246" customFormat="1">
      <c r="C775" s="95"/>
      <c r="D775" s="91"/>
      <c r="E775" s="62"/>
      <c r="F775" s="101"/>
      <c r="G775" s="97"/>
    </row>
    <row r="776" spans="3:8" s="246" customFormat="1" ht="141" customHeight="1">
      <c r="C776" s="95" t="s">
        <v>784</v>
      </c>
      <c r="D776" s="91" t="s">
        <v>9</v>
      </c>
      <c r="E776" s="62">
        <v>1</v>
      </c>
      <c r="F776" s="101"/>
      <c r="G776" s="97">
        <f>E776*F776</f>
        <v>0</v>
      </c>
    </row>
    <row r="777" spans="3:8" s="246" customFormat="1">
      <c r="C777" s="95"/>
      <c r="D777" s="91"/>
      <c r="E777" s="62"/>
      <c r="F777" s="96"/>
      <c r="G777" s="97"/>
    </row>
    <row r="778" spans="3:8" s="246" customFormat="1" ht="140.4">
      <c r="C778" s="95" t="s">
        <v>785</v>
      </c>
      <c r="D778" s="91" t="s">
        <v>9</v>
      </c>
      <c r="E778" s="62">
        <v>1</v>
      </c>
      <c r="F778" s="101"/>
      <c r="G778" s="97">
        <f>E778*F778</f>
        <v>0</v>
      </c>
    </row>
    <row r="779" spans="3:8" s="246" customFormat="1">
      <c r="C779" s="95"/>
      <c r="D779" s="91"/>
      <c r="E779" s="62"/>
      <c r="F779" s="101"/>
      <c r="G779" s="97"/>
    </row>
    <row r="780" spans="3:8" s="247" customFormat="1">
      <c r="C780" s="98" t="s">
        <v>786</v>
      </c>
      <c r="D780" s="58"/>
      <c r="E780" s="63"/>
      <c r="F780" s="99"/>
      <c r="G780" s="100"/>
    </row>
    <row r="781" spans="3:8" s="246" customFormat="1">
      <c r="C781" s="95"/>
      <c r="D781" s="91"/>
      <c r="E781" s="62"/>
      <c r="F781" s="96"/>
      <c r="G781" s="97"/>
    </row>
    <row r="782" spans="3:8" s="246" customFormat="1" ht="46.8">
      <c r="C782" s="95" t="s">
        <v>787</v>
      </c>
      <c r="D782" s="91"/>
      <c r="E782" s="62"/>
      <c r="F782" s="101"/>
      <c r="G782" s="97"/>
    </row>
    <row r="783" spans="3:8" s="246" customFormat="1">
      <c r="C783" s="90"/>
      <c r="D783" s="91"/>
      <c r="E783" s="92"/>
      <c r="F783" s="93"/>
      <c r="G783" s="94"/>
    </row>
    <row r="784" spans="3:8">
      <c r="C784" s="57" t="s">
        <v>77</v>
      </c>
      <c r="D784" s="62"/>
      <c r="E784" s="62"/>
      <c r="F784" s="225"/>
      <c r="G784" s="271">
        <f>SUM(G11:G783)</f>
        <v>0</v>
      </c>
      <c r="H784" s="242"/>
    </row>
    <row r="785" spans="2:8">
      <c r="C785" s="103"/>
      <c r="D785" s="63"/>
      <c r="E785" s="63"/>
      <c r="F785" s="60"/>
      <c r="G785" s="61"/>
      <c r="H785" s="242"/>
    </row>
    <row r="786" spans="2:8" s="277" customFormat="1">
      <c r="C786" s="272"/>
      <c r="D786" s="273"/>
      <c r="E786" s="273"/>
      <c r="F786" s="274"/>
      <c r="G786" s="275"/>
      <c r="H786" s="276"/>
    </row>
    <row r="787" spans="2:8">
      <c r="C787" s="103"/>
      <c r="D787" s="63"/>
      <c r="E787" s="63"/>
      <c r="F787" s="60"/>
      <c r="G787" s="61"/>
      <c r="H787" s="242"/>
    </row>
    <row r="788" spans="2:8">
      <c r="C788" s="519" t="s">
        <v>1442</v>
      </c>
      <c r="D788" s="63"/>
      <c r="E788" s="63"/>
      <c r="F788" s="60"/>
      <c r="G788" s="61"/>
      <c r="H788" s="242"/>
    </row>
    <row r="789" spans="2:8">
      <c r="B789" s="285"/>
      <c r="C789" s="520"/>
      <c r="D789" s="63"/>
      <c r="E789" s="63"/>
      <c r="F789" s="60"/>
      <c r="G789" s="61"/>
      <c r="H789" s="242"/>
    </row>
    <row r="790" spans="2:8">
      <c r="C790" s="278" t="s">
        <v>1443</v>
      </c>
      <c r="D790" s="279"/>
      <c r="E790" s="279"/>
      <c r="F790" s="34"/>
      <c r="G790" s="280"/>
    </row>
    <row r="791" spans="2:8">
      <c r="C791" s="278"/>
      <c r="D791" s="279"/>
      <c r="E791" s="279"/>
      <c r="F791" s="34"/>
      <c r="G791" s="280"/>
    </row>
    <row r="792" spans="2:8">
      <c r="C792" s="278" t="s">
        <v>10</v>
      </c>
      <c r="D792" s="279"/>
      <c r="E792" s="279"/>
      <c r="F792" s="34"/>
      <c r="G792" s="280"/>
    </row>
    <row r="793" spans="2:8">
      <c r="C793" s="223"/>
      <c r="D793" s="279"/>
      <c r="E793" s="279"/>
      <c r="F793" s="34"/>
      <c r="G793" s="280"/>
    </row>
    <row r="794" spans="2:8" s="285" customFormat="1">
      <c r="C794" s="224" t="s">
        <v>141</v>
      </c>
      <c r="D794" s="282"/>
      <c r="E794" s="282"/>
      <c r="F794" s="283"/>
      <c r="G794" s="284"/>
      <c r="H794" s="242"/>
    </row>
    <row r="795" spans="2:8">
      <c r="C795" s="223"/>
      <c r="D795" s="279"/>
      <c r="E795" s="279"/>
      <c r="F795" s="34"/>
      <c r="G795" s="280"/>
    </row>
    <row r="796" spans="2:8" ht="46.8">
      <c r="C796" s="95" t="s">
        <v>1035</v>
      </c>
      <c r="D796" s="286"/>
      <c r="E796" s="279"/>
      <c r="F796" s="34"/>
      <c r="G796" s="280"/>
    </row>
    <row r="797" spans="2:8">
      <c r="C797" s="103"/>
      <c r="D797" s="62"/>
      <c r="E797" s="279"/>
      <c r="F797" s="34"/>
      <c r="G797" s="280"/>
    </row>
    <row r="798" spans="2:8">
      <c r="C798" s="243" t="s">
        <v>1036</v>
      </c>
      <c r="D798" s="63" t="s">
        <v>8</v>
      </c>
      <c r="E798" s="279"/>
      <c r="F798" s="34"/>
      <c r="G798" s="280"/>
    </row>
    <row r="799" spans="2:8">
      <c r="C799" s="103"/>
      <c r="D799" s="62"/>
      <c r="E799" s="279"/>
      <c r="F799" s="34"/>
      <c r="G799" s="280"/>
    </row>
    <row r="800" spans="2:8">
      <c r="C800" s="521" t="s">
        <v>1037</v>
      </c>
      <c r="D800" s="63" t="s">
        <v>11</v>
      </c>
      <c r="E800" s="279"/>
      <c r="F800" s="34"/>
      <c r="G800" s="280"/>
    </row>
    <row r="801" spans="3:7">
      <c r="C801" s="103"/>
      <c r="D801" s="62"/>
      <c r="E801" s="279"/>
      <c r="F801" s="34"/>
      <c r="G801" s="280"/>
    </row>
    <row r="802" spans="3:7" ht="46.8">
      <c r="C802" s="95" t="s">
        <v>1038</v>
      </c>
      <c r="D802" s="286"/>
      <c r="E802" s="279"/>
      <c r="F802" s="34"/>
      <c r="G802" s="280"/>
    </row>
    <row r="803" spans="3:7">
      <c r="C803" s="103"/>
      <c r="D803" s="62"/>
      <c r="E803" s="279"/>
      <c r="F803" s="34"/>
      <c r="G803" s="280"/>
    </row>
    <row r="804" spans="3:7">
      <c r="C804" s="521" t="s">
        <v>1039</v>
      </c>
      <c r="D804" s="63" t="s">
        <v>11</v>
      </c>
      <c r="E804" s="279"/>
      <c r="F804" s="34"/>
      <c r="G804" s="280"/>
    </row>
    <row r="805" spans="3:7">
      <c r="C805" s="103"/>
      <c r="D805" s="62"/>
      <c r="E805" s="279"/>
      <c r="F805" s="34"/>
      <c r="G805" s="280"/>
    </row>
    <row r="806" spans="3:7" ht="93.6">
      <c r="C806" s="95" t="s">
        <v>1040</v>
      </c>
      <c r="D806" s="286"/>
      <c r="E806" s="279"/>
      <c r="F806" s="34"/>
      <c r="G806" s="280"/>
    </row>
    <row r="807" spans="3:7">
      <c r="C807" s="103"/>
      <c r="D807" s="62"/>
      <c r="E807" s="279"/>
      <c r="F807" s="34"/>
      <c r="G807" s="280"/>
    </row>
    <row r="808" spans="3:7">
      <c r="C808" s="521" t="s">
        <v>1041</v>
      </c>
      <c r="D808" s="63" t="s">
        <v>11</v>
      </c>
      <c r="E808" s="279"/>
      <c r="F808" s="34"/>
      <c r="G808" s="280"/>
    </row>
    <row r="809" spans="3:7">
      <c r="C809" s="103"/>
      <c r="D809" s="62"/>
      <c r="E809" s="279"/>
      <c r="F809" s="34"/>
      <c r="G809" s="280"/>
    </row>
    <row r="810" spans="3:7" ht="70.2">
      <c r="C810" s="95" t="s">
        <v>1042</v>
      </c>
      <c r="D810" s="286"/>
      <c r="E810" s="279"/>
      <c r="F810" s="34"/>
      <c r="G810" s="280"/>
    </row>
    <row r="811" spans="3:7">
      <c r="C811" s="103"/>
      <c r="D811" s="62"/>
      <c r="E811" s="279"/>
      <c r="F811" s="34"/>
      <c r="G811" s="280"/>
    </row>
    <row r="812" spans="3:7">
      <c r="C812" s="521" t="s">
        <v>1043</v>
      </c>
      <c r="D812" s="63" t="s">
        <v>11</v>
      </c>
      <c r="E812" s="279"/>
      <c r="F812" s="34"/>
      <c r="G812" s="280"/>
    </row>
    <row r="813" spans="3:7">
      <c r="C813" s="103"/>
      <c r="D813" s="62"/>
      <c r="E813" s="279"/>
      <c r="F813" s="34"/>
      <c r="G813" s="280"/>
    </row>
    <row r="814" spans="3:7" ht="70.2">
      <c r="C814" s="95" t="s">
        <v>1044</v>
      </c>
      <c r="D814" s="286"/>
      <c r="E814" s="279"/>
      <c r="F814" s="34"/>
      <c r="G814" s="280"/>
    </row>
    <row r="815" spans="3:7">
      <c r="C815" s="103"/>
      <c r="D815" s="62"/>
      <c r="E815" s="279"/>
      <c r="F815" s="34"/>
      <c r="G815" s="280"/>
    </row>
    <row r="816" spans="3:7">
      <c r="C816" s="521" t="s">
        <v>1045</v>
      </c>
      <c r="D816" s="63" t="s">
        <v>11</v>
      </c>
      <c r="E816" s="279"/>
      <c r="F816" s="34"/>
      <c r="G816" s="280"/>
    </row>
    <row r="817" spans="2:7">
      <c r="C817" s="103"/>
      <c r="D817" s="62"/>
      <c r="E817" s="279"/>
      <c r="F817" s="34"/>
      <c r="G817" s="280"/>
    </row>
    <row r="818" spans="2:7" ht="93.6">
      <c r="C818" s="95" t="s">
        <v>1046</v>
      </c>
      <c r="D818" s="286"/>
      <c r="E818" s="279"/>
      <c r="F818" s="34"/>
      <c r="G818" s="280"/>
    </row>
    <row r="819" spans="2:7">
      <c r="C819" s="223"/>
      <c r="D819" s="279"/>
      <c r="E819" s="279"/>
      <c r="F819" s="34"/>
      <c r="G819" s="280"/>
    </row>
    <row r="820" spans="2:7">
      <c r="C820" s="243" t="s">
        <v>12</v>
      </c>
      <c r="D820" s="63" t="s">
        <v>8</v>
      </c>
      <c r="E820" s="62"/>
      <c r="F820" s="225"/>
      <c r="G820" s="245"/>
    </row>
    <row r="821" spans="2:7">
      <c r="C821" s="103"/>
      <c r="D821" s="62"/>
      <c r="E821" s="62"/>
      <c r="F821" s="225"/>
      <c r="G821" s="245"/>
    </row>
    <row r="822" spans="2:7">
      <c r="C822" s="243" t="s">
        <v>13</v>
      </c>
      <c r="D822" s="63" t="s">
        <v>5</v>
      </c>
      <c r="E822" s="62"/>
      <c r="F822" s="225"/>
      <c r="G822" s="245"/>
    </row>
    <row r="823" spans="2:7">
      <c r="C823" s="103"/>
      <c r="D823" s="62"/>
      <c r="E823" s="62"/>
      <c r="F823" s="225"/>
      <c r="G823" s="245"/>
    </row>
    <row r="824" spans="2:7" ht="46.8">
      <c r="B824" s="230">
        <v>1</v>
      </c>
      <c r="C824" s="426" t="s">
        <v>14</v>
      </c>
      <c r="D824" s="427" t="s">
        <v>15</v>
      </c>
      <c r="E824" s="428">
        <v>868</v>
      </c>
      <c r="F824" s="429">
        <v>18</v>
      </c>
      <c r="G824" s="430">
        <f>F824*E824</f>
        <v>15624</v>
      </c>
    </row>
    <row r="825" spans="2:7">
      <c r="C825" s="223"/>
      <c r="D825" s="279"/>
      <c r="E825" s="279"/>
      <c r="F825" s="34"/>
      <c r="G825" s="280"/>
    </row>
    <row r="826" spans="2:7" ht="46.8">
      <c r="C826" s="223" t="s">
        <v>142</v>
      </c>
      <c r="D826" s="279"/>
      <c r="E826" s="279"/>
      <c r="F826" s="34"/>
      <c r="G826" s="280"/>
    </row>
    <row r="827" spans="2:7">
      <c r="C827" s="223"/>
      <c r="D827" s="279"/>
      <c r="E827" s="279"/>
      <c r="F827" s="34"/>
      <c r="G827" s="280"/>
    </row>
    <row r="828" spans="2:7">
      <c r="B828" s="230">
        <f>B824+1</f>
        <v>2</v>
      </c>
      <c r="C828" s="223" t="s">
        <v>16</v>
      </c>
      <c r="D828" s="279" t="s">
        <v>17</v>
      </c>
      <c r="E828" s="279">
        <v>118</v>
      </c>
      <c r="F828" s="34">
        <v>75</v>
      </c>
      <c r="G828" s="280">
        <f t="shared" ref="G828:G898" si="1">(E828*F828)</f>
        <v>8850</v>
      </c>
    </row>
    <row r="829" spans="2:7">
      <c r="C829" s="223"/>
      <c r="D829" s="279"/>
      <c r="E829" s="279"/>
      <c r="F829" s="34"/>
      <c r="G829" s="280"/>
    </row>
    <row r="830" spans="2:7">
      <c r="B830" s="230">
        <f>B828+1</f>
        <v>3</v>
      </c>
      <c r="C830" s="223" t="s">
        <v>1588</v>
      </c>
      <c r="D830" s="279" t="s">
        <v>17</v>
      </c>
      <c r="E830" s="279">
        <v>20</v>
      </c>
      <c r="F830" s="34">
        <v>75</v>
      </c>
      <c r="G830" s="280">
        <f t="shared" si="1"/>
        <v>1500</v>
      </c>
    </row>
    <row r="831" spans="2:7">
      <c r="C831" s="223"/>
      <c r="D831" s="279"/>
      <c r="E831" s="279"/>
      <c r="F831" s="34"/>
      <c r="G831" s="280"/>
    </row>
    <row r="832" spans="2:7">
      <c r="C832" s="224" t="s">
        <v>143</v>
      </c>
      <c r="D832" s="282" t="s">
        <v>11</v>
      </c>
      <c r="E832" s="279"/>
      <c r="F832" s="34"/>
      <c r="G832" s="280"/>
    </row>
    <row r="833" spans="2:8">
      <c r="C833" s="223"/>
      <c r="D833" s="279"/>
      <c r="E833" s="279"/>
      <c r="F833" s="34"/>
      <c r="G833" s="280"/>
    </row>
    <row r="834" spans="2:8" ht="46.8">
      <c r="B834" s="230">
        <f>B830+1</f>
        <v>4</v>
      </c>
      <c r="C834" s="223" t="s">
        <v>1034</v>
      </c>
      <c r="D834" s="279" t="s">
        <v>17</v>
      </c>
      <c r="E834" s="279">
        <v>48</v>
      </c>
      <c r="F834" s="34">
        <v>85</v>
      </c>
      <c r="G834" s="280">
        <f t="shared" si="1"/>
        <v>4080</v>
      </c>
    </row>
    <row r="835" spans="2:8">
      <c r="C835" s="223"/>
      <c r="D835" s="279"/>
      <c r="E835" s="279"/>
      <c r="F835" s="34"/>
      <c r="G835" s="280"/>
    </row>
    <row r="836" spans="2:8">
      <c r="C836" s="224" t="s">
        <v>18</v>
      </c>
      <c r="D836" s="279"/>
      <c r="E836" s="279"/>
      <c r="F836" s="34"/>
      <c r="G836" s="280"/>
    </row>
    <row r="837" spans="2:8">
      <c r="C837" s="223"/>
      <c r="D837" s="279"/>
      <c r="E837" s="279"/>
      <c r="F837" s="34"/>
      <c r="G837" s="280"/>
    </row>
    <row r="838" spans="2:8">
      <c r="B838" s="230">
        <f>B834+1</f>
        <v>5</v>
      </c>
      <c r="C838" s="223" t="s">
        <v>19</v>
      </c>
      <c r="D838" s="279" t="s">
        <v>15</v>
      </c>
      <c r="E838" s="279">
        <v>392</v>
      </c>
      <c r="F838" s="34">
        <v>35</v>
      </c>
      <c r="G838" s="280">
        <f t="shared" si="1"/>
        <v>13720</v>
      </c>
    </row>
    <row r="839" spans="2:8">
      <c r="C839" s="223"/>
      <c r="D839" s="279"/>
      <c r="E839" s="279"/>
      <c r="F839" s="34"/>
      <c r="G839" s="280"/>
    </row>
    <row r="840" spans="2:8" s="285" customFormat="1">
      <c r="C840" s="224" t="s">
        <v>145</v>
      </c>
      <c r="D840" s="282"/>
      <c r="E840" s="282"/>
      <c r="F840" s="283"/>
      <c r="G840" s="284"/>
      <c r="H840" s="242"/>
    </row>
    <row r="841" spans="2:8">
      <c r="C841" s="223"/>
      <c r="D841" s="279"/>
      <c r="E841" s="279"/>
      <c r="F841" s="34"/>
      <c r="G841" s="280"/>
    </row>
    <row r="842" spans="2:8">
      <c r="B842" s="230">
        <f>B838+1</f>
        <v>6</v>
      </c>
      <c r="C842" s="223" t="s">
        <v>20</v>
      </c>
      <c r="D842" s="279" t="s">
        <v>9</v>
      </c>
      <c r="E842" s="279">
        <v>1</v>
      </c>
      <c r="F842" s="34">
        <v>5000</v>
      </c>
      <c r="G842" s="280">
        <f t="shared" si="1"/>
        <v>5000</v>
      </c>
    </row>
    <row r="843" spans="2:8">
      <c r="C843" s="223"/>
      <c r="D843" s="279"/>
      <c r="E843" s="279"/>
      <c r="F843" s="34"/>
      <c r="G843" s="280"/>
    </row>
    <row r="844" spans="2:8" s="285" customFormat="1" ht="46.8">
      <c r="C844" s="224" t="s">
        <v>146</v>
      </c>
      <c r="D844" s="282"/>
      <c r="E844" s="282"/>
      <c r="F844" s="283"/>
      <c r="G844" s="284"/>
      <c r="H844" s="242"/>
    </row>
    <row r="845" spans="2:8">
      <c r="C845" s="223"/>
      <c r="D845" s="279"/>
      <c r="E845" s="279"/>
      <c r="F845" s="34"/>
      <c r="G845" s="280"/>
    </row>
    <row r="846" spans="2:8">
      <c r="B846" s="230">
        <f>B842+1</f>
        <v>7</v>
      </c>
      <c r="C846" s="223" t="s">
        <v>147</v>
      </c>
      <c r="D846" s="279" t="s">
        <v>17</v>
      </c>
      <c r="E846" s="279">
        <v>69</v>
      </c>
      <c r="F846" s="34">
        <v>45</v>
      </c>
      <c r="G846" s="280">
        <f t="shared" si="1"/>
        <v>3105</v>
      </c>
    </row>
    <row r="847" spans="2:8">
      <c r="C847" s="223"/>
      <c r="D847" s="279"/>
      <c r="E847" s="279"/>
      <c r="F847" s="34"/>
      <c r="G847" s="280"/>
    </row>
    <row r="848" spans="2:8">
      <c r="C848" s="560" t="s">
        <v>1589</v>
      </c>
      <c r="D848" s="5" t="s">
        <v>11</v>
      </c>
      <c r="E848" s="279"/>
      <c r="F848" s="34"/>
      <c r="G848" s="280"/>
    </row>
    <row r="849" spans="2:8">
      <c r="C849" s="561"/>
      <c r="D849" s="2"/>
      <c r="E849" s="279"/>
      <c r="F849" s="34"/>
      <c r="G849" s="280"/>
    </row>
    <row r="850" spans="2:8">
      <c r="B850" s="230">
        <f>B846+1</f>
        <v>8</v>
      </c>
      <c r="C850" s="561" t="s">
        <v>1590</v>
      </c>
      <c r="D850" s="2" t="s">
        <v>22</v>
      </c>
      <c r="E850" s="279">
        <v>10</v>
      </c>
      <c r="F850" s="34">
        <v>550</v>
      </c>
      <c r="G850" s="280">
        <f t="shared" si="1"/>
        <v>5500</v>
      </c>
    </row>
    <row r="851" spans="2:8">
      <c r="C851" s="561"/>
      <c r="D851" s="2"/>
      <c r="E851" s="279"/>
      <c r="F851" s="34"/>
      <c r="G851" s="280"/>
    </row>
    <row r="852" spans="2:8">
      <c r="C852" s="224" t="s">
        <v>23</v>
      </c>
      <c r="D852" s="282" t="s">
        <v>11</v>
      </c>
      <c r="E852" s="279"/>
      <c r="F852" s="34"/>
      <c r="G852" s="280"/>
    </row>
    <row r="853" spans="2:8">
      <c r="C853" s="224"/>
      <c r="D853" s="282"/>
      <c r="E853" s="279"/>
      <c r="F853" s="34"/>
      <c r="G853" s="280"/>
    </row>
    <row r="854" spans="2:8">
      <c r="C854" s="223" t="s">
        <v>24</v>
      </c>
      <c r="D854" s="279"/>
      <c r="E854" s="279"/>
      <c r="F854" s="34"/>
      <c r="G854" s="280"/>
    </row>
    <row r="855" spans="2:8">
      <c r="C855" s="223"/>
      <c r="D855" s="279"/>
      <c r="E855" s="279"/>
      <c r="F855" s="34"/>
      <c r="G855" s="280"/>
    </row>
    <row r="856" spans="2:8">
      <c r="B856" s="230">
        <f>B850+1</f>
        <v>9</v>
      </c>
      <c r="C856" s="223" t="s">
        <v>150</v>
      </c>
      <c r="D856" s="279" t="s">
        <v>15</v>
      </c>
      <c r="E856" s="279">
        <v>553</v>
      </c>
      <c r="F856" s="34">
        <v>25</v>
      </c>
      <c r="G856" s="280">
        <f t="shared" si="1"/>
        <v>13825</v>
      </c>
    </row>
    <row r="857" spans="2:8">
      <c r="C857" s="223"/>
      <c r="D857" s="279"/>
      <c r="E857" s="279"/>
      <c r="F857" s="34"/>
      <c r="G857" s="280"/>
    </row>
    <row r="858" spans="2:8" ht="46.8">
      <c r="B858" s="230">
        <f>B856+1</f>
        <v>10</v>
      </c>
      <c r="C858" s="223" t="s">
        <v>25</v>
      </c>
      <c r="D858" s="279" t="s">
        <v>15</v>
      </c>
      <c r="E858" s="279">
        <v>428</v>
      </c>
      <c r="F858" s="34">
        <v>25</v>
      </c>
      <c r="G858" s="280">
        <f t="shared" si="1"/>
        <v>10700</v>
      </c>
    </row>
    <row r="859" spans="2:8">
      <c r="C859" s="223"/>
      <c r="D859" s="279"/>
      <c r="E859" s="279"/>
      <c r="F859" s="34"/>
      <c r="G859" s="280"/>
    </row>
    <row r="860" spans="2:8">
      <c r="C860" s="278" t="s">
        <v>1443</v>
      </c>
      <c r="D860" s="279"/>
      <c r="E860" s="279"/>
      <c r="F860" s="34"/>
      <c r="G860" s="280"/>
    </row>
    <row r="861" spans="2:8">
      <c r="C861" s="278" t="s">
        <v>10</v>
      </c>
      <c r="D861" s="279"/>
      <c r="E861" s="279"/>
      <c r="F861" s="34"/>
      <c r="G861" s="280"/>
    </row>
    <row r="862" spans="2:8" s="285" customFormat="1">
      <c r="C862" s="278" t="s">
        <v>1560</v>
      </c>
      <c r="D862" s="282"/>
      <c r="E862" s="282"/>
      <c r="F862" s="283"/>
      <c r="G862" s="284">
        <f>SUM(G822:G861)</f>
        <v>81904</v>
      </c>
      <c r="H862" s="242"/>
    </row>
    <row r="863" spans="2:8">
      <c r="C863" s="223"/>
      <c r="D863" s="279"/>
      <c r="E863" s="279"/>
      <c r="F863" s="34"/>
      <c r="G863" s="280"/>
    </row>
    <row r="864" spans="2:8" s="277" customFormat="1">
      <c r="C864" s="288"/>
      <c r="D864" s="289"/>
      <c r="E864" s="289"/>
      <c r="F864" s="290"/>
      <c r="G864" s="291"/>
    </row>
    <row r="865" spans="2:7">
      <c r="C865" s="223"/>
      <c r="D865" s="279"/>
      <c r="E865" s="279"/>
      <c r="F865" s="34"/>
      <c r="G865" s="280"/>
    </row>
    <row r="866" spans="2:7">
      <c r="C866" s="523" t="s">
        <v>1458</v>
      </c>
      <c r="D866" s="279"/>
      <c r="E866" s="279"/>
      <c r="F866" s="34"/>
      <c r="G866" s="280"/>
    </row>
    <row r="867" spans="2:7">
      <c r="B867" s="285"/>
      <c r="C867" s="224"/>
      <c r="D867" s="279"/>
      <c r="E867" s="279"/>
      <c r="F867" s="34"/>
      <c r="G867" s="280"/>
    </row>
    <row r="868" spans="2:7">
      <c r="C868" s="524" t="s">
        <v>140</v>
      </c>
      <c r="D868" s="279"/>
      <c r="E868" s="279"/>
      <c r="F868" s="34"/>
      <c r="G868" s="280"/>
    </row>
    <row r="869" spans="2:7">
      <c r="B869" s="285"/>
      <c r="C869" s="278"/>
      <c r="D869" s="279"/>
      <c r="E869" s="279"/>
      <c r="F869" s="34"/>
      <c r="G869" s="280"/>
    </row>
    <row r="870" spans="2:7">
      <c r="C870" s="525" t="s">
        <v>26</v>
      </c>
      <c r="D870" s="522"/>
      <c r="E870" s="279"/>
      <c r="F870" s="34"/>
      <c r="G870" s="280"/>
    </row>
    <row r="871" spans="2:7">
      <c r="C871" s="223"/>
      <c r="D871" s="279"/>
      <c r="E871" s="279"/>
      <c r="F871" s="34"/>
      <c r="G871" s="280"/>
    </row>
    <row r="872" spans="2:7" ht="46.8">
      <c r="C872" s="95" t="s">
        <v>1035</v>
      </c>
      <c r="D872" s="286"/>
      <c r="E872" s="279"/>
      <c r="F872" s="34"/>
      <c r="G872" s="280"/>
    </row>
    <row r="873" spans="2:7">
      <c r="C873" s="103"/>
      <c r="D873" s="62"/>
      <c r="E873" s="279"/>
      <c r="F873" s="34"/>
      <c r="G873" s="280"/>
    </row>
    <row r="874" spans="2:7">
      <c r="C874" s="57" t="s">
        <v>1036</v>
      </c>
      <c r="D874" s="63" t="s">
        <v>8</v>
      </c>
      <c r="E874" s="279"/>
      <c r="F874" s="34"/>
      <c r="G874" s="280"/>
    </row>
    <row r="875" spans="2:7">
      <c r="C875" s="103"/>
      <c r="D875" s="62"/>
      <c r="E875" s="279"/>
      <c r="F875" s="34"/>
      <c r="G875" s="280"/>
    </row>
    <row r="876" spans="2:7">
      <c r="C876" s="521" t="s">
        <v>1047</v>
      </c>
      <c r="D876" s="63" t="s">
        <v>11</v>
      </c>
      <c r="E876" s="279"/>
      <c r="F876" s="34"/>
      <c r="G876" s="280"/>
    </row>
    <row r="877" spans="2:7">
      <c r="C877" s="103"/>
      <c r="D877" s="62"/>
      <c r="E877" s="279"/>
      <c r="F877" s="34"/>
      <c r="G877" s="280"/>
    </row>
    <row r="878" spans="2:7" ht="140.4">
      <c r="C878" s="304" t="s">
        <v>1048</v>
      </c>
      <c r="D878" s="286"/>
      <c r="E878" s="279"/>
      <c r="F878" s="34"/>
      <c r="G878" s="280"/>
    </row>
    <row r="879" spans="2:7">
      <c r="C879" s="103"/>
      <c r="D879" s="62"/>
      <c r="E879" s="279"/>
      <c r="F879" s="34"/>
      <c r="G879" s="280"/>
    </row>
    <row r="880" spans="2:7" ht="117">
      <c r="C880" s="95" t="s">
        <v>1049</v>
      </c>
      <c r="D880" s="286"/>
      <c r="E880" s="279"/>
      <c r="F880" s="34"/>
      <c r="G880" s="280"/>
    </row>
    <row r="881" spans="3:8">
      <c r="C881" s="103"/>
      <c r="D881" s="62"/>
      <c r="E881" s="279"/>
      <c r="F881" s="34"/>
      <c r="G881" s="280"/>
    </row>
    <row r="882" spans="3:8">
      <c r="C882" s="521" t="s">
        <v>1050</v>
      </c>
      <c r="D882" s="63" t="s">
        <v>11</v>
      </c>
      <c r="E882" s="279"/>
      <c r="F882" s="34"/>
      <c r="G882" s="280"/>
    </row>
    <row r="883" spans="3:8">
      <c r="C883" s="103"/>
      <c r="D883" s="62"/>
      <c r="E883" s="279"/>
      <c r="F883" s="34"/>
      <c r="G883" s="280"/>
    </row>
    <row r="884" spans="3:8" ht="117">
      <c r="C884" s="95" t="s">
        <v>1051</v>
      </c>
      <c r="D884" s="286"/>
      <c r="E884" s="279"/>
      <c r="F884" s="34"/>
      <c r="G884" s="280"/>
    </row>
    <row r="885" spans="3:8">
      <c r="C885" s="103"/>
      <c r="D885" s="62"/>
      <c r="E885" s="279"/>
      <c r="F885" s="34"/>
      <c r="G885" s="280"/>
    </row>
    <row r="886" spans="3:8" ht="70.2">
      <c r="C886" s="95" t="s">
        <v>1052</v>
      </c>
      <c r="D886" s="286"/>
      <c r="E886" s="279"/>
      <c r="F886" s="34"/>
      <c r="G886" s="280"/>
    </row>
    <row r="887" spans="3:8">
      <c r="C887" s="103"/>
      <c r="D887" s="62"/>
      <c r="E887" s="279"/>
      <c r="F887" s="34"/>
      <c r="G887" s="280"/>
    </row>
    <row r="888" spans="3:8" ht="46.8">
      <c r="C888" s="95" t="s">
        <v>1053</v>
      </c>
      <c r="D888" s="286"/>
      <c r="E888" s="279"/>
      <c r="F888" s="34"/>
      <c r="G888" s="280"/>
    </row>
    <row r="889" spans="3:8">
      <c r="C889" s="103"/>
      <c r="D889" s="62"/>
      <c r="E889" s="279"/>
      <c r="F889" s="34"/>
      <c r="G889" s="280"/>
    </row>
    <row r="890" spans="3:8" ht="46.8">
      <c r="C890" s="95" t="s">
        <v>1054</v>
      </c>
      <c r="D890" s="62"/>
      <c r="E890" s="279"/>
      <c r="F890" s="34"/>
      <c r="G890" s="280"/>
    </row>
    <row r="891" spans="3:8">
      <c r="C891" s="103"/>
      <c r="D891" s="62"/>
      <c r="E891" s="279"/>
      <c r="F891" s="34"/>
      <c r="G891" s="280"/>
    </row>
    <row r="892" spans="3:8" ht="121.8" customHeight="1">
      <c r="C892" s="95" t="s">
        <v>1055</v>
      </c>
      <c r="D892" s="286"/>
      <c r="E892" s="279"/>
      <c r="F892" s="34"/>
      <c r="G892" s="280"/>
    </row>
    <row r="893" spans="3:8">
      <c r="C893" s="223"/>
      <c r="D893" s="279"/>
      <c r="E893" s="279"/>
      <c r="F893" s="34"/>
      <c r="G893" s="280"/>
    </row>
    <row r="894" spans="3:8">
      <c r="C894" s="223" t="s">
        <v>34</v>
      </c>
      <c r="D894" s="279"/>
      <c r="E894" s="279"/>
      <c r="F894" s="34"/>
      <c r="G894" s="280"/>
    </row>
    <row r="895" spans="3:8">
      <c r="C895" s="223"/>
      <c r="D895" s="279"/>
      <c r="E895" s="279"/>
      <c r="F895" s="34"/>
      <c r="G895" s="280"/>
    </row>
    <row r="896" spans="3:8" s="285" customFormat="1">
      <c r="C896" s="224" t="s">
        <v>27</v>
      </c>
      <c r="D896" s="282" t="s">
        <v>11</v>
      </c>
      <c r="E896" s="282"/>
      <c r="F896" s="283"/>
      <c r="G896" s="284"/>
      <c r="H896" s="242"/>
    </row>
    <row r="897" spans="2:8">
      <c r="C897" s="223"/>
      <c r="D897" s="279"/>
      <c r="E897" s="279"/>
      <c r="F897" s="34"/>
      <c r="G897" s="280"/>
    </row>
    <row r="898" spans="2:8">
      <c r="B898" s="230">
        <v>1</v>
      </c>
      <c r="C898" s="223" t="s">
        <v>153</v>
      </c>
      <c r="D898" s="279" t="s">
        <v>17</v>
      </c>
      <c r="E898" s="279">
        <v>13</v>
      </c>
      <c r="F898" s="34">
        <v>1800</v>
      </c>
      <c r="G898" s="280">
        <f t="shared" si="1"/>
        <v>23400</v>
      </c>
    </row>
    <row r="899" spans="2:8">
      <c r="C899" s="223"/>
      <c r="D899" s="279"/>
      <c r="E899" s="279"/>
      <c r="F899" s="34"/>
      <c r="G899" s="280"/>
    </row>
    <row r="900" spans="2:8" s="285" customFormat="1">
      <c r="C900" s="224" t="s">
        <v>78</v>
      </c>
      <c r="D900" s="282" t="s">
        <v>5</v>
      </c>
      <c r="E900" s="282"/>
      <c r="F900" s="283"/>
      <c r="G900" s="284"/>
      <c r="H900" s="242"/>
    </row>
    <row r="901" spans="2:8" s="285" customFormat="1">
      <c r="C901" s="224"/>
      <c r="D901" s="282"/>
      <c r="E901" s="282"/>
      <c r="F901" s="283"/>
      <c r="G901" s="284"/>
      <c r="H901" s="242"/>
    </row>
    <row r="902" spans="2:8" s="285" customFormat="1">
      <c r="C902" s="224" t="s">
        <v>127</v>
      </c>
      <c r="D902" s="282" t="s">
        <v>11</v>
      </c>
      <c r="E902" s="282"/>
      <c r="F902" s="283"/>
      <c r="G902" s="284"/>
      <c r="H902" s="242"/>
    </row>
    <row r="903" spans="2:8">
      <c r="C903" s="223"/>
      <c r="D903" s="279"/>
      <c r="E903" s="279"/>
      <c r="F903" s="34"/>
      <c r="G903" s="280"/>
    </row>
    <row r="904" spans="2:8">
      <c r="B904" s="230">
        <v>2</v>
      </c>
      <c r="C904" s="223" t="s">
        <v>154</v>
      </c>
      <c r="D904" s="279" t="s">
        <v>17</v>
      </c>
      <c r="E904" s="279">
        <v>48</v>
      </c>
      <c r="F904" s="34">
        <v>2524.69</v>
      </c>
      <c r="G904" s="280">
        <f t="shared" ref="G904:G965" si="2">(E904*F904)</f>
        <v>121185.12</v>
      </c>
    </row>
    <row r="905" spans="2:8">
      <c r="C905" s="223"/>
      <c r="D905" s="279"/>
      <c r="E905" s="279"/>
      <c r="F905" s="34"/>
      <c r="G905" s="280"/>
    </row>
    <row r="906" spans="2:8">
      <c r="C906" s="223" t="s">
        <v>35</v>
      </c>
      <c r="D906" s="279"/>
      <c r="E906" s="279"/>
      <c r="F906" s="34"/>
      <c r="G906" s="280"/>
    </row>
    <row r="907" spans="2:8">
      <c r="C907" s="224" t="s">
        <v>127</v>
      </c>
      <c r="D907" s="279"/>
      <c r="E907" s="279"/>
      <c r="F907" s="34"/>
      <c r="G907" s="280"/>
    </row>
    <row r="908" spans="2:8">
      <c r="C908" s="223"/>
      <c r="D908" s="279"/>
      <c r="E908" s="279"/>
      <c r="F908" s="34"/>
      <c r="G908" s="280"/>
    </row>
    <row r="909" spans="2:8">
      <c r="B909" s="230">
        <v>3</v>
      </c>
      <c r="C909" s="223" t="s">
        <v>155</v>
      </c>
      <c r="D909" s="279" t="s">
        <v>17</v>
      </c>
      <c r="E909" s="279">
        <v>43</v>
      </c>
      <c r="F909" s="34">
        <v>2524.69</v>
      </c>
      <c r="G909" s="280">
        <f t="shared" si="2"/>
        <v>108561.67</v>
      </c>
    </row>
    <row r="910" spans="2:8">
      <c r="C910" s="223"/>
      <c r="D910" s="279"/>
      <c r="E910" s="279"/>
      <c r="F910" s="34"/>
      <c r="G910" s="280"/>
    </row>
    <row r="911" spans="2:8">
      <c r="B911" s="230">
        <v>4</v>
      </c>
      <c r="C911" s="223" t="s">
        <v>139</v>
      </c>
      <c r="D911" s="279" t="s">
        <v>17</v>
      </c>
      <c r="E911" s="279">
        <v>32</v>
      </c>
      <c r="F911" s="34">
        <f>+F909</f>
        <v>2524.69</v>
      </c>
      <c r="G911" s="280">
        <f t="shared" si="2"/>
        <v>80790.080000000002</v>
      </c>
    </row>
    <row r="912" spans="2:8">
      <c r="C912" s="223"/>
      <c r="D912" s="279"/>
      <c r="E912" s="279"/>
      <c r="F912" s="34"/>
      <c r="G912" s="280"/>
    </row>
    <row r="913" spans="2:8">
      <c r="B913" s="230">
        <v>5</v>
      </c>
      <c r="C913" s="223" t="s">
        <v>156</v>
      </c>
      <c r="D913" s="279" t="s">
        <v>17</v>
      </c>
      <c r="E913" s="279">
        <v>22</v>
      </c>
      <c r="F913" s="34">
        <f>+F911</f>
        <v>2524.69</v>
      </c>
      <c r="G913" s="280">
        <f t="shared" si="2"/>
        <v>55543.18</v>
      </c>
    </row>
    <row r="914" spans="2:8">
      <c r="C914" s="223"/>
      <c r="D914" s="279"/>
      <c r="E914" s="279"/>
      <c r="F914" s="34"/>
      <c r="G914" s="280"/>
    </row>
    <row r="915" spans="2:8">
      <c r="B915" s="230">
        <v>6</v>
      </c>
      <c r="C915" s="223" t="s">
        <v>132</v>
      </c>
      <c r="D915" s="279" t="s">
        <v>17</v>
      </c>
      <c r="E915" s="279">
        <v>46</v>
      </c>
      <c r="F915" s="34">
        <f>+F913</f>
        <v>2524.69</v>
      </c>
      <c r="G915" s="280">
        <f t="shared" si="2"/>
        <v>116135.74</v>
      </c>
    </row>
    <row r="916" spans="2:8">
      <c r="C916" s="223"/>
      <c r="D916" s="279"/>
      <c r="E916" s="279"/>
      <c r="F916" s="34"/>
      <c r="G916" s="280"/>
    </row>
    <row r="917" spans="2:8">
      <c r="B917" s="230">
        <f>B915+1</f>
        <v>7</v>
      </c>
      <c r="C917" s="223" t="s">
        <v>36</v>
      </c>
      <c r="D917" s="279" t="s">
        <v>17</v>
      </c>
      <c r="E917" s="279">
        <v>351</v>
      </c>
      <c r="F917" s="34">
        <f>+F915</f>
        <v>2524.69</v>
      </c>
      <c r="G917" s="280">
        <f t="shared" si="2"/>
        <v>886166.19000000006</v>
      </c>
    </row>
    <row r="918" spans="2:8">
      <c r="C918" s="223"/>
      <c r="D918" s="279"/>
      <c r="E918" s="279"/>
      <c r="F918" s="34"/>
      <c r="G918" s="280"/>
    </row>
    <row r="919" spans="2:8">
      <c r="B919" s="230">
        <f t="shared" ref="B919:B925" si="3">B917+1</f>
        <v>8</v>
      </c>
      <c r="C919" s="223" t="s">
        <v>157</v>
      </c>
      <c r="D919" s="279" t="s">
        <v>17</v>
      </c>
      <c r="E919" s="279">
        <v>1</v>
      </c>
      <c r="F919" s="34">
        <f>+F917</f>
        <v>2524.69</v>
      </c>
      <c r="G919" s="280">
        <f t="shared" si="2"/>
        <v>2524.69</v>
      </c>
    </row>
    <row r="920" spans="2:8">
      <c r="C920" s="223"/>
      <c r="D920" s="279"/>
      <c r="E920" s="279"/>
      <c r="F920" s="34"/>
      <c r="G920" s="280"/>
    </row>
    <row r="921" spans="2:8">
      <c r="B921" s="230">
        <f t="shared" si="3"/>
        <v>9</v>
      </c>
      <c r="C921" s="223" t="s">
        <v>158</v>
      </c>
      <c r="D921" s="279" t="s">
        <v>17</v>
      </c>
      <c r="E921" s="279">
        <v>20</v>
      </c>
      <c r="F921" s="34">
        <f>+F919</f>
        <v>2524.69</v>
      </c>
      <c r="G921" s="280">
        <f t="shared" si="2"/>
        <v>50493.8</v>
      </c>
    </row>
    <row r="922" spans="2:8">
      <c r="C922" s="223"/>
      <c r="D922" s="279"/>
      <c r="E922" s="279"/>
      <c r="F922" s="34"/>
      <c r="G922" s="280"/>
    </row>
    <row r="923" spans="2:8">
      <c r="B923" s="230">
        <f>B921+1</f>
        <v>10</v>
      </c>
      <c r="C923" s="223" t="s">
        <v>159</v>
      </c>
      <c r="D923" s="279" t="s">
        <v>17</v>
      </c>
      <c r="E923" s="279">
        <v>1</v>
      </c>
      <c r="F923" s="34">
        <f>+F921</f>
        <v>2524.69</v>
      </c>
      <c r="G923" s="280">
        <f t="shared" si="2"/>
        <v>2524.69</v>
      </c>
    </row>
    <row r="924" spans="2:8">
      <c r="C924" s="223"/>
      <c r="D924" s="279"/>
      <c r="E924" s="279"/>
      <c r="F924" s="34"/>
      <c r="G924" s="280"/>
    </row>
    <row r="925" spans="2:8">
      <c r="B925" s="230">
        <f t="shared" si="3"/>
        <v>11</v>
      </c>
      <c r="C925" s="223" t="s">
        <v>160</v>
      </c>
      <c r="D925" s="279" t="s">
        <v>17</v>
      </c>
      <c r="E925" s="279">
        <v>14</v>
      </c>
      <c r="F925" s="34">
        <f>+F923</f>
        <v>2524.69</v>
      </c>
      <c r="G925" s="280">
        <f t="shared" si="2"/>
        <v>35345.660000000003</v>
      </c>
    </row>
    <row r="926" spans="2:8">
      <c r="C926" s="223"/>
      <c r="D926" s="279"/>
      <c r="E926" s="279"/>
      <c r="F926" s="34"/>
      <c r="G926" s="280"/>
    </row>
    <row r="927" spans="2:8" s="285" customFormat="1">
      <c r="C927" s="224" t="s">
        <v>161</v>
      </c>
      <c r="D927" s="282" t="s">
        <v>11</v>
      </c>
      <c r="E927" s="282"/>
      <c r="F927" s="283"/>
      <c r="G927" s="284"/>
      <c r="H927" s="242"/>
    </row>
    <row r="928" spans="2:8">
      <c r="C928" s="223"/>
      <c r="D928" s="279"/>
      <c r="E928" s="279"/>
      <c r="F928" s="34"/>
      <c r="G928" s="280"/>
    </row>
    <row r="929" spans="2:8">
      <c r="B929" s="230">
        <f>B925+1</f>
        <v>12</v>
      </c>
      <c r="C929" s="223" t="s">
        <v>162</v>
      </c>
      <c r="D929" s="279" t="s">
        <v>22</v>
      </c>
      <c r="E929" s="279">
        <v>88</v>
      </c>
      <c r="F929" s="34">
        <v>550</v>
      </c>
      <c r="G929" s="280">
        <f t="shared" si="2"/>
        <v>48400</v>
      </c>
    </row>
    <row r="930" spans="2:8">
      <c r="C930" s="223"/>
      <c r="D930" s="279"/>
      <c r="E930" s="279"/>
      <c r="F930" s="34"/>
      <c r="G930" s="280"/>
    </row>
    <row r="931" spans="2:8" s="285" customFormat="1">
      <c r="C931" s="224" t="s">
        <v>37</v>
      </c>
      <c r="D931" s="282" t="s">
        <v>11</v>
      </c>
      <c r="E931" s="282"/>
      <c r="F931" s="283"/>
      <c r="G931" s="284"/>
      <c r="H931" s="242"/>
    </row>
    <row r="932" spans="2:8">
      <c r="C932" s="223"/>
      <c r="D932" s="279"/>
      <c r="E932" s="279"/>
      <c r="F932" s="34"/>
      <c r="G932" s="280"/>
    </row>
    <row r="933" spans="2:8">
      <c r="B933" s="230">
        <f>B929+1</f>
        <v>13</v>
      </c>
      <c r="C933" s="436" t="s">
        <v>163</v>
      </c>
      <c r="D933" s="437" t="s">
        <v>15</v>
      </c>
      <c r="E933" s="437">
        <v>990</v>
      </c>
      <c r="F933" s="562">
        <v>35</v>
      </c>
      <c r="G933" s="280">
        <f t="shared" ref="G933" si="4">(E933*F933)</f>
        <v>34650</v>
      </c>
    </row>
    <row r="934" spans="2:8">
      <c r="C934" s="223"/>
      <c r="D934" s="279"/>
      <c r="E934" s="279"/>
      <c r="F934" s="34"/>
      <c r="G934" s="280"/>
    </row>
    <row r="935" spans="2:8">
      <c r="B935" s="230">
        <f>B933+1</f>
        <v>14</v>
      </c>
      <c r="C935" s="223" t="s">
        <v>164</v>
      </c>
      <c r="D935" s="279" t="s">
        <v>15</v>
      </c>
      <c r="E935" s="279">
        <v>128</v>
      </c>
      <c r="F935" s="34">
        <v>35</v>
      </c>
      <c r="G935" s="280">
        <f t="shared" si="2"/>
        <v>4480</v>
      </c>
    </row>
    <row r="936" spans="2:8">
      <c r="C936" s="223"/>
      <c r="D936" s="279"/>
      <c r="E936" s="279"/>
      <c r="F936" s="34"/>
      <c r="G936" s="280"/>
    </row>
    <row r="937" spans="2:8" s="285" customFormat="1">
      <c r="C937" s="224" t="s">
        <v>165</v>
      </c>
      <c r="D937" s="282" t="s">
        <v>5</v>
      </c>
      <c r="E937" s="282"/>
      <c r="F937" s="283"/>
      <c r="G937" s="284"/>
      <c r="H937" s="242"/>
    </row>
    <row r="938" spans="2:8" s="285" customFormat="1">
      <c r="C938" s="224"/>
      <c r="D938" s="282"/>
      <c r="E938" s="282"/>
      <c r="F938" s="283"/>
      <c r="G938" s="284"/>
      <c r="H938" s="242"/>
    </row>
    <row r="939" spans="2:8" s="285" customFormat="1">
      <c r="C939" s="224" t="s">
        <v>166</v>
      </c>
      <c r="D939" s="282" t="s">
        <v>11</v>
      </c>
      <c r="E939" s="282"/>
      <c r="F939" s="283"/>
      <c r="G939" s="284"/>
      <c r="H939" s="242"/>
    </row>
    <row r="940" spans="2:8">
      <c r="C940" s="223"/>
      <c r="D940" s="279"/>
      <c r="E940" s="279"/>
      <c r="F940" s="34"/>
      <c r="G940" s="280"/>
    </row>
    <row r="941" spans="2:8">
      <c r="B941" s="230">
        <f>B935+1</f>
        <v>15</v>
      </c>
      <c r="C941" s="223" t="s">
        <v>167</v>
      </c>
      <c r="D941" s="279" t="s">
        <v>15</v>
      </c>
      <c r="E941" s="279">
        <v>85</v>
      </c>
      <c r="F941" s="34">
        <v>450</v>
      </c>
      <c r="G941" s="280">
        <f t="shared" si="2"/>
        <v>38250</v>
      </c>
    </row>
    <row r="942" spans="2:8">
      <c r="C942" s="223"/>
      <c r="D942" s="279"/>
      <c r="E942" s="279"/>
      <c r="F942" s="34"/>
      <c r="G942" s="280"/>
    </row>
    <row r="943" spans="2:8" ht="46.8">
      <c r="B943" s="230">
        <f>B941+1</f>
        <v>16</v>
      </c>
      <c r="C943" s="223" t="s">
        <v>168</v>
      </c>
      <c r="D943" s="279" t="s">
        <v>15</v>
      </c>
      <c r="E943" s="279">
        <v>10</v>
      </c>
      <c r="F943" s="34">
        <f>+F941</f>
        <v>450</v>
      </c>
      <c r="G943" s="280">
        <f t="shared" si="2"/>
        <v>4500</v>
      </c>
    </row>
    <row r="944" spans="2:8">
      <c r="C944" s="223"/>
      <c r="D944" s="279"/>
      <c r="E944" s="279"/>
      <c r="F944" s="34"/>
      <c r="G944" s="280"/>
    </row>
    <row r="945" spans="2:7" ht="46.8">
      <c r="B945" s="230">
        <f t="shared" ref="B945:B1001" si="5">B943+1</f>
        <v>17</v>
      </c>
      <c r="C945" s="223" t="s">
        <v>169</v>
      </c>
      <c r="D945" s="279" t="s">
        <v>15</v>
      </c>
      <c r="E945" s="279">
        <v>115</v>
      </c>
      <c r="F945" s="34">
        <f>+F943</f>
        <v>450</v>
      </c>
      <c r="G945" s="280">
        <f t="shared" si="2"/>
        <v>51750</v>
      </c>
    </row>
    <row r="946" spans="2:7">
      <c r="C946" s="223"/>
      <c r="D946" s="279"/>
      <c r="E946" s="279"/>
      <c r="F946" s="34"/>
      <c r="G946" s="280"/>
    </row>
    <row r="947" spans="2:7" ht="46.8">
      <c r="B947" s="230">
        <f t="shared" si="5"/>
        <v>18</v>
      </c>
      <c r="C947" s="223" t="s">
        <v>170</v>
      </c>
      <c r="D947" s="279" t="s">
        <v>15</v>
      </c>
      <c r="E947" s="279">
        <v>8</v>
      </c>
      <c r="F947" s="34">
        <v>500</v>
      </c>
      <c r="G947" s="280">
        <f t="shared" si="2"/>
        <v>4000</v>
      </c>
    </row>
    <row r="948" spans="2:7">
      <c r="C948" s="223"/>
      <c r="D948" s="279"/>
      <c r="E948" s="279"/>
      <c r="F948" s="34"/>
      <c r="G948" s="280"/>
    </row>
    <row r="949" spans="2:7" ht="46.8">
      <c r="B949" s="230">
        <f t="shared" si="5"/>
        <v>19</v>
      </c>
      <c r="C949" s="223" t="s">
        <v>171</v>
      </c>
      <c r="D949" s="279" t="s">
        <v>15</v>
      </c>
      <c r="E949" s="279">
        <v>93</v>
      </c>
      <c r="F949" s="34">
        <v>550</v>
      </c>
      <c r="G949" s="280">
        <f t="shared" si="2"/>
        <v>51150</v>
      </c>
    </row>
    <row r="950" spans="2:7">
      <c r="C950" s="223"/>
      <c r="D950" s="279"/>
      <c r="E950" s="279"/>
      <c r="F950" s="34"/>
      <c r="G950" s="280"/>
    </row>
    <row r="951" spans="2:7">
      <c r="B951" s="230">
        <f t="shared" si="5"/>
        <v>20</v>
      </c>
      <c r="C951" s="223" t="s">
        <v>172</v>
      </c>
      <c r="D951" s="279" t="s">
        <v>15</v>
      </c>
      <c r="E951" s="279">
        <v>313</v>
      </c>
      <c r="F951" s="34">
        <f>+F945</f>
        <v>450</v>
      </c>
      <c r="G951" s="280">
        <f t="shared" si="2"/>
        <v>140850</v>
      </c>
    </row>
    <row r="952" spans="2:7">
      <c r="C952" s="223"/>
      <c r="D952" s="279"/>
      <c r="E952" s="279"/>
      <c r="F952" s="34"/>
      <c r="G952" s="280"/>
    </row>
    <row r="953" spans="2:7" ht="46.8">
      <c r="B953" s="230">
        <f t="shared" si="5"/>
        <v>21</v>
      </c>
      <c r="C953" s="223" t="s">
        <v>173</v>
      </c>
      <c r="D953" s="279" t="s">
        <v>15</v>
      </c>
      <c r="E953" s="279">
        <v>190</v>
      </c>
      <c r="F953" s="34">
        <f>+F951</f>
        <v>450</v>
      </c>
      <c r="G953" s="280">
        <f t="shared" si="2"/>
        <v>85500</v>
      </c>
    </row>
    <row r="954" spans="2:7">
      <c r="C954" s="223"/>
      <c r="D954" s="279"/>
      <c r="E954" s="279"/>
      <c r="F954" s="34"/>
      <c r="G954" s="280"/>
    </row>
    <row r="955" spans="2:7">
      <c r="B955" s="230">
        <f t="shared" si="5"/>
        <v>22</v>
      </c>
      <c r="C955" s="223" t="s">
        <v>174</v>
      </c>
      <c r="D955" s="279" t="s">
        <v>15</v>
      </c>
      <c r="E955" s="279">
        <v>24</v>
      </c>
      <c r="F955" s="34">
        <f>+F953</f>
        <v>450</v>
      </c>
      <c r="G955" s="280">
        <f t="shared" si="2"/>
        <v>10800</v>
      </c>
    </row>
    <row r="956" spans="2:7">
      <c r="C956" s="223"/>
      <c r="D956" s="279"/>
      <c r="E956" s="279"/>
      <c r="F956" s="34"/>
      <c r="G956" s="280"/>
    </row>
    <row r="957" spans="2:7" ht="46.8">
      <c r="B957" s="230">
        <f t="shared" si="5"/>
        <v>23</v>
      </c>
      <c r="C957" s="223" t="s">
        <v>175</v>
      </c>
      <c r="D957" s="279" t="s">
        <v>15</v>
      </c>
      <c r="E957" s="279">
        <v>35</v>
      </c>
      <c r="F957" s="34">
        <f>+F955</f>
        <v>450</v>
      </c>
      <c r="G957" s="280">
        <f t="shared" si="2"/>
        <v>15750</v>
      </c>
    </row>
    <row r="958" spans="2:7">
      <c r="C958" s="223"/>
      <c r="D958" s="279"/>
      <c r="E958" s="279"/>
      <c r="F958" s="34"/>
      <c r="G958" s="280"/>
    </row>
    <row r="959" spans="2:7">
      <c r="B959" s="230">
        <f t="shared" si="5"/>
        <v>24</v>
      </c>
      <c r="C959" s="223" t="s">
        <v>176</v>
      </c>
      <c r="D959" s="279" t="s">
        <v>15</v>
      </c>
      <c r="E959" s="279">
        <v>4</v>
      </c>
      <c r="F959" s="34">
        <f>+F957</f>
        <v>450</v>
      </c>
      <c r="G959" s="280">
        <f t="shared" si="2"/>
        <v>1800</v>
      </c>
    </row>
    <row r="960" spans="2:7">
      <c r="C960" s="223"/>
      <c r="D960" s="279"/>
      <c r="E960" s="279"/>
      <c r="F960" s="34"/>
      <c r="G960" s="280"/>
    </row>
    <row r="961" spans="2:7">
      <c r="B961" s="230">
        <f t="shared" si="5"/>
        <v>25</v>
      </c>
      <c r="C961" s="223" t="s">
        <v>177</v>
      </c>
      <c r="D961" s="279" t="s">
        <v>15</v>
      </c>
      <c r="E961" s="279">
        <v>66</v>
      </c>
      <c r="F961" s="34">
        <v>400</v>
      </c>
      <c r="G961" s="280">
        <f t="shared" si="2"/>
        <v>26400</v>
      </c>
    </row>
    <row r="962" spans="2:7">
      <c r="C962" s="223"/>
      <c r="D962" s="279"/>
      <c r="E962" s="279"/>
      <c r="F962" s="34"/>
      <c r="G962" s="280"/>
    </row>
    <row r="963" spans="2:7">
      <c r="B963" s="230">
        <f t="shared" si="5"/>
        <v>26</v>
      </c>
      <c r="C963" s="223" t="s">
        <v>178</v>
      </c>
      <c r="D963" s="279" t="s">
        <v>15</v>
      </c>
      <c r="E963" s="279">
        <v>79</v>
      </c>
      <c r="F963" s="34">
        <v>400</v>
      </c>
      <c r="G963" s="280">
        <f t="shared" si="2"/>
        <v>31600</v>
      </c>
    </row>
    <row r="964" spans="2:7">
      <c r="C964" s="223"/>
      <c r="D964" s="279"/>
      <c r="E964" s="279"/>
      <c r="F964" s="34"/>
      <c r="G964" s="280"/>
    </row>
    <row r="965" spans="2:7">
      <c r="B965" s="230">
        <f t="shared" si="5"/>
        <v>27</v>
      </c>
      <c r="C965" s="223" t="s">
        <v>179</v>
      </c>
      <c r="D965" s="279" t="s">
        <v>32</v>
      </c>
      <c r="E965" s="279">
        <v>258</v>
      </c>
      <c r="F965" s="34">
        <v>240</v>
      </c>
      <c r="G965" s="280">
        <f t="shared" si="2"/>
        <v>61920</v>
      </c>
    </row>
    <row r="966" spans="2:7">
      <c r="C966" s="223"/>
      <c r="D966" s="279"/>
      <c r="E966" s="279"/>
      <c r="F966" s="34"/>
      <c r="G966" s="280"/>
    </row>
    <row r="967" spans="2:7">
      <c r="B967" s="230">
        <f t="shared" si="5"/>
        <v>28</v>
      </c>
      <c r="C967" s="223" t="s">
        <v>180</v>
      </c>
      <c r="D967" s="279" t="s">
        <v>32</v>
      </c>
      <c r="E967" s="279">
        <v>118</v>
      </c>
      <c r="F967" s="34">
        <v>240</v>
      </c>
      <c r="G967" s="280">
        <f t="shared" ref="G967:G1023" si="6">(E967*F967)</f>
        <v>28320</v>
      </c>
    </row>
    <row r="968" spans="2:7">
      <c r="C968" s="223"/>
      <c r="D968" s="279"/>
      <c r="E968" s="279"/>
      <c r="F968" s="34"/>
      <c r="G968" s="280"/>
    </row>
    <row r="969" spans="2:7">
      <c r="B969" s="230">
        <f t="shared" si="5"/>
        <v>29</v>
      </c>
      <c r="C969" s="223" t="s">
        <v>181</v>
      </c>
      <c r="D969" s="279" t="s">
        <v>32</v>
      </c>
      <c r="E969" s="279">
        <v>132</v>
      </c>
      <c r="F969" s="34">
        <v>240</v>
      </c>
      <c r="G969" s="280">
        <f t="shared" si="6"/>
        <v>31680</v>
      </c>
    </row>
    <row r="970" spans="2:7">
      <c r="C970" s="223"/>
      <c r="D970" s="279"/>
      <c r="E970" s="279"/>
      <c r="F970" s="34"/>
      <c r="G970" s="280"/>
    </row>
    <row r="971" spans="2:7">
      <c r="B971" s="230">
        <f t="shared" si="5"/>
        <v>30</v>
      </c>
      <c r="C971" s="223" t="s">
        <v>182</v>
      </c>
      <c r="D971" s="279" t="s">
        <v>32</v>
      </c>
      <c r="E971" s="279">
        <v>15</v>
      </c>
      <c r="F971" s="34">
        <v>240</v>
      </c>
      <c r="G971" s="280">
        <f t="shared" si="6"/>
        <v>3600</v>
      </c>
    </row>
    <row r="972" spans="2:7">
      <c r="C972" s="223"/>
      <c r="D972" s="279"/>
      <c r="E972" s="279"/>
      <c r="F972" s="34"/>
      <c r="G972" s="280"/>
    </row>
    <row r="973" spans="2:7">
      <c r="B973" s="230">
        <f t="shared" si="5"/>
        <v>31</v>
      </c>
      <c r="C973" s="223" t="s">
        <v>183</v>
      </c>
      <c r="D973" s="279" t="s">
        <v>32</v>
      </c>
      <c r="E973" s="279">
        <v>63</v>
      </c>
      <c r="F973" s="34">
        <v>240</v>
      </c>
      <c r="G973" s="280">
        <f t="shared" si="6"/>
        <v>15120</v>
      </c>
    </row>
    <row r="974" spans="2:7">
      <c r="C974" s="223"/>
      <c r="D974" s="279"/>
      <c r="E974" s="279"/>
      <c r="F974" s="34"/>
      <c r="G974" s="280"/>
    </row>
    <row r="975" spans="2:7" ht="46.8">
      <c r="B975" s="230">
        <f t="shared" si="5"/>
        <v>32</v>
      </c>
      <c r="C975" s="223" t="s">
        <v>184</v>
      </c>
      <c r="D975" s="279" t="s">
        <v>22</v>
      </c>
      <c r="E975" s="279">
        <v>3</v>
      </c>
      <c r="F975" s="34">
        <v>500</v>
      </c>
      <c r="G975" s="280">
        <f t="shared" si="6"/>
        <v>1500</v>
      </c>
    </row>
    <row r="976" spans="2:7">
      <c r="C976" s="223"/>
      <c r="D976" s="279"/>
      <c r="E976" s="279"/>
      <c r="F976" s="34"/>
      <c r="G976" s="280"/>
    </row>
    <row r="977" spans="2:7">
      <c r="B977" s="230">
        <f t="shared" si="5"/>
        <v>33</v>
      </c>
      <c r="C977" s="223" t="s">
        <v>185</v>
      </c>
      <c r="D977" s="279"/>
      <c r="E977" s="279"/>
      <c r="F977" s="34"/>
      <c r="G977" s="280"/>
    </row>
    <row r="978" spans="2:7">
      <c r="C978" s="223"/>
      <c r="D978" s="279"/>
      <c r="E978" s="279"/>
      <c r="F978" s="34"/>
      <c r="G978" s="280"/>
    </row>
    <row r="979" spans="2:7" ht="46.8">
      <c r="B979" s="230">
        <f t="shared" si="5"/>
        <v>34</v>
      </c>
      <c r="C979" s="223" t="s">
        <v>186</v>
      </c>
      <c r="D979" s="279" t="s">
        <v>15</v>
      </c>
      <c r="E979" s="279">
        <v>554</v>
      </c>
      <c r="F979" s="34">
        <v>280</v>
      </c>
      <c r="G979" s="280">
        <f t="shared" si="6"/>
        <v>155120</v>
      </c>
    </row>
    <row r="980" spans="2:7">
      <c r="C980" s="223"/>
      <c r="D980" s="279"/>
      <c r="E980" s="279"/>
      <c r="F980" s="34"/>
      <c r="G980" s="280"/>
    </row>
    <row r="981" spans="2:7" ht="46.8">
      <c r="B981" s="230">
        <f t="shared" si="5"/>
        <v>35</v>
      </c>
      <c r="C981" s="223" t="s">
        <v>187</v>
      </c>
      <c r="D981" s="279" t="s">
        <v>15</v>
      </c>
      <c r="E981" s="279">
        <v>60</v>
      </c>
      <c r="F981" s="34">
        <f>+F979</f>
        <v>280</v>
      </c>
      <c r="G981" s="280">
        <f t="shared" si="6"/>
        <v>16800</v>
      </c>
    </row>
    <row r="982" spans="2:7">
      <c r="C982" s="223"/>
      <c r="D982" s="279"/>
      <c r="E982" s="279"/>
      <c r="F982" s="34"/>
      <c r="G982" s="280"/>
    </row>
    <row r="983" spans="2:7" ht="46.8">
      <c r="B983" s="230">
        <f t="shared" si="5"/>
        <v>36</v>
      </c>
      <c r="C983" s="223" t="s">
        <v>188</v>
      </c>
      <c r="D983" s="279" t="s">
        <v>15</v>
      </c>
      <c r="E983" s="279">
        <v>538</v>
      </c>
      <c r="F983" s="34">
        <f>+F981</f>
        <v>280</v>
      </c>
      <c r="G983" s="280">
        <f t="shared" si="6"/>
        <v>150640</v>
      </c>
    </row>
    <row r="984" spans="2:7">
      <c r="C984" s="223"/>
      <c r="D984" s="279"/>
      <c r="E984" s="279"/>
      <c r="F984" s="34"/>
      <c r="G984" s="280"/>
    </row>
    <row r="985" spans="2:7" ht="46.8">
      <c r="B985" s="230">
        <f t="shared" si="5"/>
        <v>37</v>
      </c>
      <c r="C985" s="223" t="s">
        <v>189</v>
      </c>
      <c r="D985" s="279" t="s">
        <v>15</v>
      </c>
      <c r="E985" s="279">
        <v>30</v>
      </c>
      <c r="F985" s="34">
        <f>+F983</f>
        <v>280</v>
      </c>
      <c r="G985" s="280">
        <f t="shared" si="6"/>
        <v>8400</v>
      </c>
    </row>
    <row r="986" spans="2:7">
      <c r="C986" s="223"/>
      <c r="D986" s="279"/>
      <c r="E986" s="279"/>
      <c r="F986" s="34"/>
      <c r="G986" s="280"/>
    </row>
    <row r="987" spans="2:7" ht="46.8">
      <c r="B987" s="230">
        <f t="shared" si="5"/>
        <v>38</v>
      </c>
      <c r="C987" s="223" t="s">
        <v>190</v>
      </c>
      <c r="D987" s="279" t="s">
        <v>15</v>
      </c>
      <c r="E987" s="279">
        <v>4</v>
      </c>
      <c r="F987" s="34">
        <f>+F985</f>
        <v>280</v>
      </c>
      <c r="G987" s="280">
        <f t="shared" si="6"/>
        <v>1120</v>
      </c>
    </row>
    <row r="988" spans="2:7">
      <c r="C988" s="223"/>
      <c r="D988" s="279"/>
      <c r="E988" s="279"/>
      <c r="F988" s="34"/>
      <c r="G988" s="280"/>
    </row>
    <row r="989" spans="2:7" ht="46.8">
      <c r="B989" s="230">
        <f t="shared" si="5"/>
        <v>39</v>
      </c>
      <c r="C989" s="223" t="s">
        <v>191</v>
      </c>
      <c r="D989" s="279" t="s">
        <v>15</v>
      </c>
      <c r="E989" s="279">
        <v>14</v>
      </c>
      <c r="F989" s="34">
        <f>+F987</f>
        <v>280</v>
      </c>
      <c r="G989" s="280">
        <f t="shared" si="6"/>
        <v>3920</v>
      </c>
    </row>
    <row r="990" spans="2:7">
      <c r="C990" s="223"/>
      <c r="D990" s="279"/>
      <c r="E990" s="279"/>
      <c r="F990" s="34"/>
      <c r="G990" s="280"/>
    </row>
    <row r="991" spans="2:7" ht="46.8">
      <c r="B991" s="230">
        <f t="shared" si="5"/>
        <v>40</v>
      </c>
      <c r="C991" s="223" t="s">
        <v>192</v>
      </c>
      <c r="D991" s="279" t="s">
        <v>15</v>
      </c>
      <c r="E991" s="279">
        <v>67</v>
      </c>
      <c r="F991" s="34">
        <f>+F989</f>
        <v>280</v>
      </c>
      <c r="G991" s="280">
        <f t="shared" si="6"/>
        <v>18760</v>
      </c>
    </row>
    <row r="992" spans="2:7">
      <c r="C992" s="223"/>
      <c r="D992" s="279"/>
      <c r="E992" s="279"/>
      <c r="F992" s="34"/>
      <c r="G992" s="280"/>
    </row>
    <row r="993" spans="2:8">
      <c r="B993" s="230">
        <f t="shared" si="5"/>
        <v>41</v>
      </c>
      <c r="C993" s="223" t="s">
        <v>193</v>
      </c>
      <c r="D993" s="279" t="s">
        <v>15</v>
      </c>
      <c r="E993" s="279">
        <v>34</v>
      </c>
      <c r="F993" s="34">
        <f>+F991</f>
        <v>280</v>
      </c>
      <c r="G993" s="280">
        <f t="shared" si="6"/>
        <v>9520</v>
      </c>
    </row>
    <row r="994" spans="2:8">
      <c r="C994" s="223"/>
      <c r="D994" s="279"/>
      <c r="E994" s="279"/>
      <c r="F994" s="34"/>
      <c r="G994" s="280"/>
    </row>
    <row r="995" spans="2:8">
      <c r="B995" s="230">
        <f t="shared" si="5"/>
        <v>42</v>
      </c>
      <c r="C995" s="223" t="s">
        <v>194</v>
      </c>
      <c r="D995" s="279" t="s">
        <v>15</v>
      </c>
      <c r="E995" s="279">
        <v>13</v>
      </c>
      <c r="F995" s="34">
        <f>+F993</f>
        <v>280</v>
      </c>
      <c r="G995" s="280">
        <f t="shared" si="6"/>
        <v>3640</v>
      </c>
    </row>
    <row r="996" spans="2:8">
      <c r="C996" s="223"/>
      <c r="D996" s="279"/>
      <c r="E996" s="279"/>
      <c r="F996" s="34"/>
      <c r="G996" s="280"/>
    </row>
    <row r="997" spans="2:8">
      <c r="B997" s="230">
        <f t="shared" si="5"/>
        <v>43</v>
      </c>
      <c r="C997" s="223" t="s">
        <v>195</v>
      </c>
      <c r="D997" s="279"/>
      <c r="E997" s="279"/>
      <c r="F997" s="34"/>
      <c r="G997" s="280"/>
    </row>
    <row r="998" spans="2:8">
      <c r="C998" s="223"/>
      <c r="D998" s="279"/>
      <c r="E998" s="279"/>
      <c r="F998" s="34"/>
      <c r="G998" s="280"/>
    </row>
    <row r="999" spans="2:8">
      <c r="B999" s="230">
        <f t="shared" si="5"/>
        <v>44</v>
      </c>
      <c r="C999" s="223" t="s">
        <v>196</v>
      </c>
      <c r="D999" s="279" t="s">
        <v>15</v>
      </c>
      <c r="E999" s="279">
        <v>489</v>
      </c>
      <c r="F999" s="34">
        <f>+F995</f>
        <v>280</v>
      </c>
      <c r="G999" s="280">
        <f t="shared" si="6"/>
        <v>136920</v>
      </c>
    </row>
    <row r="1000" spans="2:8">
      <c r="C1000" s="223"/>
      <c r="D1000" s="279"/>
      <c r="E1000" s="279"/>
      <c r="F1000" s="34"/>
      <c r="G1000" s="280"/>
    </row>
    <row r="1001" spans="2:8">
      <c r="B1001" s="230">
        <f t="shared" si="5"/>
        <v>45</v>
      </c>
      <c r="C1001" s="223" t="s">
        <v>197</v>
      </c>
      <c r="D1001" s="279" t="s">
        <v>15</v>
      </c>
      <c r="E1001" s="279">
        <v>6</v>
      </c>
      <c r="F1001" s="34">
        <f>+F999</f>
        <v>280</v>
      </c>
      <c r="G1001" s="280">
        <f t="shared" si="6"/>
        <v>1680</v>
      </c>
    </row>
    <row r="1002" spans="2:8">
      <c r="C1002" s="223"/>
      <c r="D1002" s="279"/>
      <c r="E1002" s="279"/>
      <c r="F1002" s="34"/>
      <c r="G1002" s="280"/>
    </row>
    <row r="1003" spans="2:8" s="285" customFormat="1">
      <c r="C1003" s="224" t="s">
        <v>198</v>
      </c>
      <c r="D1003" s="282" t="s">
        <v>5</v>
      </c>
      <c r="E1003" s="282"/>
      <c r="F1003" s="283"/>
      <c r="G1003" s="284"/>
      <c r="H1003" s="242"/>
    </row>
    <row r="1004" spans="2:8" s="285" customFormat="1">
      <c r="C1004" s="224"/>
      <c r="D1004" s="282"/>
      <c r="E1004" s="282"/>
      <c r="F1004" s="283"/>
      <c r="G1004" s="284"/>
      <c r="H1004" s="242"/>
    </row>
    <row r="1005" spans="2:8" s="285" customFormat="1">
      <c r="C1005" s="224" t="s">
        <v>199</v>
      </c>
      <c r="D1005" s="282" t="s">
        <v>11</v>
      </c>
      <c r="E1005" s="282"/>
      <c r="F1005" s="283"/>
      <c r="G1005" s="284"/>
      <c r="H1005" s="242"/>
    </row>
    <row r="1006" spans="2:8">
      <c r="C1006" s="223"/>
      <c r="D1006" s="279"/>
      <c r="E1006" s="279"/>
      <c r="F1006" s="34"/>
      <c r="G1006" s="280"/>
    </row>
    <row r="1007" spans="2:8">
      <c r="B1007" s="230">
        <f>B1001+1</f>
        <v>46</v>
      </c>
      <c r="C1007" s="223" t="s">
        <v>167</v>
      </c>
      <c r="D1007" s="279" t="s">
        <v>15</v>
      </c>
      <c r="E1007" s="279">
        <v>127</v>
      </c>
      <c r="F1007" s="34">
        <v>400</v>
      </c>
      <c r="G1007" s="280">
        <f t="shared" si="6"/>
        <v>50800</v>
      </c>
    </row>
    <row r="1008" spans="2:8">
      <c r="C1008" s="223"/>
      <c r="D1008" s="279"/>
      <c r="E1008" s="279"/>
      <c r="F1008" s="34"/>
      <c r="G1008" s="280"/>
    </row>
    <row r="1009" spans="2:8" s="285" customFormat="1">
      <c r="C1009" s="224" t="s">
        <v>200</v>
      </c>
      <c r="D1009" s="282" t="s">
        <v>5</v>
      </c>
      <c r="E1009" s="282"/>
      <c r="F1009" s="283"/>
      <c r="G1009" s="284"/>
      <c r="H1009" s="242"/>
    </row>
    <row r="1010" spans="2:8" s="285" customFormat="1">
      <c r="C1010" s="224"/>
      <c r="D1010" s="282"/>
      <c r="E1010" s="282"/>
      <c r="F1010" s="283"/>
      <c r="G1010" s="284"/>
      <c r="H1010" s="242"/>
    </row>
    <row r="1011" spans="2:8" s="285" customFormat="1">
      <c r="C1011" s="224" t="s">
        <v>201</v>
      </c>
      <c r="D1011" s="282" t="s">
        <v>11</v>
      </c>
      <c r="E1011" s="282"/>
      <c r="F1011" s="283"/>
      <c r="G1011" s="284"/>
      <c r="H1011" s="242"/>
    </row>
    <row r="1012" spans="2:8">
      <c r="C1012" s="223"/>
      <c r="D1012" s="279"/>
      <c r="E1012" s="279"/>
      <c r="F1012" s="34"/>
      <c r="G1012" s="280"/>
    </row>
    <row r="1013" spans="2:8">
      <c r="B1013" s="230">
        <f>B1007+1</f>
        <v>47</v>
      </c>
      <c r="C1013" s="105" t="s">
        <v>202</v>
      </c>
      <c r="D1013" s="279" t="s">
        <v>32</v>
      </c>
      <c r="E1013" s="279">
        <v>361</v>
      </c>
      <c r="F1013" s="34">
        <v>60</v>
      </c>
      <c r="G1013" s="280">
        <f t="shared" si="6"/>
        <v>21660</v>
      </c>
    </row>
    <row r="1014" spans="2:8">
      <c r="C1014" s="223"/>
      <c r="D1014" s="279"/>
      <c r="E1014" s="279"/>
      <c r="F1014" s="34"/>
      <c r="G1014" s="280"/>
    </row>
    <row r="1015" spans="2:8" s="285" customFormat="1">
      <c r="C1015" s="224" t="s">
        <v>203</v>
      </c>
      <c r="D1015" s="282" t="s">
        <v>11</v>
      </c>
      <c r="E1015" s="282"/>
      <c r="F1015" s="283"/>
      <c r="G1015" s="284"/>
      <c r="H1015" s="242"/>
    </row>
    <row r="1016" spans="2:8">
      <c r="C1016" s="223"/>
      <c r="D1016" s="279"/>
      <c r="E1016" s="279"/>
      <c r="F1016" s="34"/>
      <c r="G1016" s="280"/>
    </row>
    <row r="1017" spans="2:8">
      <c r="B1017" s="230">
        <f>B1013+1</f>
        <v>48</v>
      </c>
      <c r="C1017" s="223" t="s">
        <v>204</v>
      </c>
      <c r="D1017" s="279" t="s">
        <v>32</v>
      </c>
      <c r="E1017" s="279">
        <v>125</v>
      </c>
      <c r="F1017" s="34">
        <v>50</v>
      </c>
      <c r="G1017" s="280">
        <f t="shared" si="6"/>
        <v>6250</v>
      </c>
    </row>
    <row r="1018" spans="2:8">
      <c r="C1018" s="223"/>
      <c r="D1018" s="279"/>
      <c r="E1018" s="279"/>
      <c r="F1018" s="34"/>
      <c r="G1018" s="280"/>
    </row>
    <row r="1019" spans="2:8" s="285" customFormat="1">
      <c r="C1019" s="224" t="s">
        <v>38</v>
      </c>
      <c r="D1019" s="282" t="s">
        <v>5</v>
      </c>
      <c r="E1019" s="282"/>
      <c r="F1019" s="283"/>
      <c r="G1019" s="284"/>
      <c r="H1019" s="242"/>
    </row>
    <row r="1020" spans="2:8" s="285" customFormat="1">
      <c r="C1020" s="224"/>
      <c r="D1020" s="282"/>
      <c r="E1020" s="282"/>
      <c r="F1020" s="283"/>
      <c r="G1020" s="284"/>
      <c r="H1020" s="242"/>
    </row>
    <row r="1021" spans="2:8" s="285" customFormat="1">
      <c r="C1021" s="224" t="s">
        <v>39</v>
      </c>
      <c r="D1021" s="282" t="s">
        <v>11</v>
      </c>
      <c r="E1021" s="282"/>
      <c r="F1021" s="283"/>
      <c r="G1021" s="284"/>
      <c r="H1021" s="242"/>
    </row>
    <row r="1022" spans="2:8">
      <c r="C1022" s="223"/>
      <c r="D1022" s="279"/>
      <c r="E1022" s="279"/>
      <c r="F1022" s="34"/>
      <c r="G1022" s="280"/>
    </row>
    <row r="1023" spans="2:8">
      <c r="B1023" s="230">
        <f>B1017+1</f>
        <v>49</v>
      </c>
      <c r="C1023" s="223" t="s">
        <v>1056</v>
      </c>
      <c r="D1023" s="279" t="s">
        <v>40</v>
      </c>
      <c r="E1023" s="432">
        <f>59.19+53.19*0</f>
        <v>59.19</v>
      </c>
      <c r="F1023" s="34">
        <v>19500</v>
      </c>
      <c r="G1023" s="280">
        <f t="shared" si="6"/>
        <v>1154205</v>
      </c>
    </row>
    <row r="1024" spans="2:8">
      <c r="C1024" s="223"/>
      <c r="D1024" s="279"/>
      <c r="E1024" s="279"/>
      <c r="F1024" s="34"/>
      <c r="G1024" s="280"/>
    </row>
    <row r="1025" spans="2:8">
      <c r="C1025" s="223" t="s">
        <v>28</v>
      </c>
      <c r="D1025" s="279"/>
      <c r="E1025" s="279"/>
      <c r="F1025" s="34"/>
      <c r="G1025" s="280"/>
    </row>
    <row r="1026" spans="2:8">
      <c r="C1026" s="223"/>
      <c r="D1026" s="279"/>
      <c r="E1026" s="279"/>
      <c r="F1026" s="34"/>
      <c r="G1026" s="280"/>
    </row>
    <row r="1027" spans="2:8">
      <c r="B1027" s="230">
        <f>B1023+1</f>
        <v>50</v>
      </c>
      <c r="C1027" s="223" t="s">
        <v>206</v>
      </c>
      <c r="D1027" s="279" t="s">
        <v>15</v>
      </c>
      <c r="E1027" s="279">
        <v>428</v>
      </c>
      <c r="F1027" s="34">
        <v>65</v>
      </c>
      <c r="G1027" s="280">
        <f t="shared" ref="G1027:G1131" si="7">(E1027*F1027)</f>
        <v>27820</v>
      </c>
    </row>
    <row r="1028" spans="2:8">
      <c r="C1028" s="223"/>
      <c r="D1028" s="279"/>
      <c r="E1028" s="279"/>
      <c r="F1028" s="34"/>
      <c r="G1028" s="280"/>
    </row>
    <row r="1029" spans="2:8">
      <c r="C1029" s="278" t="s">
        <v>140</v>
      </c>
      <c r="D1029" s="279"/>
      <c r="E1029" s="279"/>
      <c r="F1029" s="34"/>
      <c r="G1029" s="280"/>
    </row>
    <row r="1030" spans="2:8">
      <c r="C1030" s="278" t="s">
        <v>26</v>
      </c>
      <c r="D1030" s="279"/>
      <c r="E1030" s="279"/>
      <c r="F1030" s="34"/>
      <c r="G1030" s="280"/>
    </row>
    <row r="1031" spans="2:8" s="285" customFormat="1">
      <c r="C1031" s="278" t="s">
        <v>1560</v>
      </c>
      <c r="D1031" s="282"/>
      <c r="E1031" s="282"/>
      <c r="F1031" s="283"/>
      <c r="G1031" s="284">
        <f>SUM(G889:G1030)</f>
        <v>3941945.82</v>
      </c>
      <c r="H1031" s="242"/>
    </row>
    <row r="1032" spans="2:8">
      <c r="C1032" s="223"/>
      <c r="D1032" s="279"/>
      <c r="E1032" s="279"/>
      <c r="F1032" s="34"/>
      <c r="G1032" s="280"/>
    </row>
    <row r="1033" spans="2:8" s="277" customFormat="1">
      <c r="C1033" s="288"/>
      <c r="D1033" s="289"/>
      <c r="E1033" s="289"/>
      <c r="F1033" s="290"/>
      <c r="G1033" s="291"/>
    </row>
    <row r="1034" spans="2:8">
      <c r="C1034" s="223"/>
      <c r="D1034" s="279"/>
      <c r="E1034" s="279"/>
      <c r="F1034" s="34"/>
      <c r="G1034" s="280"/>
    </row>
    <row r="1035" spans="2:8">
      <c r="C1035" s="518" t="s">
        <v>1458</v>
      </c>
      <c r="D1035" s="279"/>
      <c r="E1035" s="279"/>
      <c r="F1035" s="34"/>
      <c r="G1035" s="280"/>
    </row>
    <row r="1036" spans="2:8">
      <c r="C1036" s="223"/>
      <c r="D1036" s="279"/>
      <c r="E1036" s="279"/>
      <c r="F1036" s="34"/>
      <c r="G1036" s="280"/>
    </row>
    <row r="1037" spans="2:8">
      <c r="C1037" s="278" t="s">
        <v>152</v>
      </c>
      <c r="D1037" s="279"/>
      <c r="E1037" s="279"/>
      <c r="F1037" s="34"/>
      <c r="G1037" s="280"/>
    </row>
    <row r="1038" spans="2:8">
      <c r="C1038" s="278"/>
      <c r="D1038" s="279"/>
      <c r="E1038" s="279"/>
      <c r="F1038" s="34"/>
      <c r="G1038" s="280"/>
    </row>
    <row r="1039" spans="2:8">
      <c r="C1039" s="278" t="s">
        <v>42</v>
      </c>
      <c r="D1039" s="279"/>
      <c r="E1039" s="279"/>
      <c r="F1039" s="34"/>
      <c r="G1039" s="280"/>
    </row>
    <row r="1040" spans="2:8">
      <c r="C1040" s="223"/>
      <c r="D1040" s="279"/>
      <c r="E1040" s="279"/>
      <c r="F1040" s="34"/>
      <c r="G1040" s="280"/>
    </row>
    <row r="1041" spans="3:7">
      <c r="C1041" s="103" t="s">
        <v>1444</v>
      </c>
      <c r="D1041" s="91"/>
      <c r="E1041" s="279"/>
      <c r="F1041" s="34"/>
      <c r="G1041" s="280"/>
    </row>
    <row r="1042" spans="3:7">
      <c r="C1042" s="103" t="s">
        <v>1445</v>
      </c>
      <c r="D1042" s="91"/>
      <c r="E1042" s="279"/>
      <c r="F1042" s="34"/>
      <c r="G1042" s="280"/>
    </row>
    <row r="1043" spans="3:7">
      <c r="C1043" s="103"/>
      <c r="D1043" s="91"/>
      <c r="E1043" s="279"/>
      <c r="F1043" s="34"/>
      <c r="G1043" s="280"/>
    </row>
    <row r="1044" spans="3:7">
      <c r="C1044" s="57" t="s">
        <v>789</v>
      </c>
      <c r="D1044" s="58" t="s">
        <v>8</v>
      </c>
      <c r="E1044" s="279"/>
      <c r="F1044" s="34"/>
      <c r="G1044" s="280"/>
    </row>
    <row r="1045" spans="3:7">
      <c r="C1045" s="103"/>
      <c r="D1045" s="91"/>
      <c r="E1045" s="279"/>
      <c r="F1045" s="34"/>
      <c r="G1045" s="280"/>
    </row>
    <row r="1046" spans="3:7">
      <c r="C1046" s="103" t="s">
        <v>1057</v>
      </c>
      <c r="D1046" s="58" t="s">
        <v>8</v>
      </c>
      <c r="E1046" s="279"/>
      <c r="F1046" s="34"/>
      <c r="G1046" s="280"/>
    </row>
    <row r="1047" spans="3:7">
      <c r="C1047" s="103"/>
      <c r="D1047" s="91"/>
      <c r="E1047" s="279"/>
      <c r="F1047" s="34"/>
      <c r="G1047" s="280"/>
    </row>
    <row r="1048" spans="3:7">
      <c r="C1048" s="103" t="s">
        <v>1058</v>
      </c>
      <c r="D1048" s="58" t="s">
        <v>11</v>
      </c>
      <c r="E1048" s="279"/>
      <c r="F1048" s="34"/>
      <c r="G1048" s="280"/>
    </row>
    <row r="1049" spans="3:7">
      <c r="C1049" s="103"/>
      <c r="D1049" s="91"/>
      <c r="E1049" s="279"/>
      <c r="F1049" s="34"/>
      <c r="G1049" s="280"/>
    </row>
    <row r="1050" spans="3:7">
      <c r="C1050" s="103" t="s">
        <v>1059</v>
      </c>
      <c r="D1050" s="91"/>
      <c r="E1050" s="279"/>
      <c r="F1050" s="34"/>
      <c r="G1050" s="280"/>
    </row>
    <row r="1051" spans="3:7">
      <c r="C1051" s="103" t="s">
        <v>1060</v>
      </c>
      <c r="D1051" s="91"/>
      <c r="E1051" s="279"/>
      <c r="F1051" s="34"/>
      <c r="G1051" s="280"/>
    </row>
    <row r="1052" spans="3:7">
      <c r="C1052" s="103"/>
      <c r="D1052" s="91"/>
      <c r="E1052" s="279"/>
      <c r="F1052" s="34"/>
      <c r="G1052" s="280"/>
    </row>
    <row r="1053" spans="3:7">
      <c r="C1053" s="103" t="s">
        <v>1061</v>
      </c>
      <c r="D1053" s="58" t="s">
        <v>11</v>
      </c>
      <c r="E1053" s="279"/>
      <c r="F1053" s="34"/>
      <c r="G1053" s="280"/>
    </row>
    <row r="1054" spans="3:7">
      <c r="C1054" s="103"/>
      <c r="D1054" s="91"/>
      <c r="E1054" s="279"/>
      <c r="F1054" s="34"/>
      <c r="G1054" s="280"/>
    </row>
    <row r="1055" spans="3:7">
      <c r="C1055" s="103" t="s">
        <v>1446</v>
      </c>
      <c r="D1055" s="91"/>
      <c r="E1055" s="279"/>
      <c r="F1055" s="34"/>
      <c r="G1055" s="280"/>
    </row>
    <row r="1056" spans="3:7">
      <c r="C1056" s="103" t="s">
        <v>1449</v>
      </c>
      <c r="D1056" s="91"/>
      <c r="E1056" s="279"/>
      <c r="F1056" s="34"/>
      <c r="G1056" s="280"/>
    </row>
    <row r="1057" spans="3:7">
      <c r="C1057" s="103"/>
      <c r="D1057" s="91"/>
      <c r="E1057" s="279"/>
      <c r="F1057" s="34"/>
      <c r="G1057" s="280"/>
    </row>
    <row r="1058" spans="3:7">
      <c r="C1058" s="103" t="s">
        <v>1062</v>
      </c>
      <c r="D1058" s="58" t="s">
        <v>11</v>
      </c>
      <c r="E1058" s="279"/>
      <c r="F1058" s="34"/>
      <c r="G1058" s="280"/>
    </row>
    <row r="1059" spans="3:7">
      <c r="C1059" s="103"/>
      <c r="D1059" s="91"/>
      <c r="E1059" s="279"/>
      <c r="F1059" s="34"/>
      <c r="G1059" s="280"/>
    </row>
    <row r="1060" spans="3:7">
      <c r="C1060" s="103" t="s">
        <v>1447</v>
      </c>
      <c r="D1060" s="91"/>
      <c r="E1060" s="279"/>
      <c r="F1060" s="34"/>
      <c r="G1060" s="280"/>
    </row>
    <row r="1061" spans="3:7">
      <c r="C1061" s="103" t="s">
        <v>1448</v>
      </c>
      <c r="D1061" s="91"/>
      <c r="E1061" s="279"/>
      <c r="F1061" s="34"/>
      <c r="G1061" s="280"/>
    </row>
    <row r="1062" spans="3:7">
      <c r="C1062" s="103"/>
      <c r="D1062" s="91"/>
      <c r="E1062" s="279"/>
      <c r="F1062" s="34"/>
      <c r="G1062" s="280"/>
    </row>
    <row r="1063" spans="3:7">
      <c r="C1063" s="103" t="s">
        <v>1063</v>
      </c>
      <c r="D1063" s="58" t="s">
        <v>11</v>
      </c>
      <c r="E1063" s="279"/>
      <c r="F1063" s="34"/>
      <c r="G1063" s="280"/>
    </row>
    <row r="1064" spans="3:7">
      <c r="C1064" s="103"/>
      <c r="D1064" s="91"/>
      <c r="E1064" s="279"/>
      <c r="F1064" s="34"/>
      <c r="G1064" s="280"/>
    </row>
    <row r="1065" spans="3:7">
      <c r="C1065" s="103" t="s">
        <v>1451</v>
      </c>
      <c r="D1065" s="91"/>
      <c r="E1065" s="279"/>
      <c r="F1065" s="34"/>
      <c r="G1065" s="280"/>
    </row>
    <row r="1066" spans="3:7">
      <c r="C1066" s="103" t="s">
        <v>1452</v>
      </c>
      <c r="D1066" s="91"/>
      <c r="E1066" s="279"/>
      <c r="F1066" s="34"/>
      <c r="G1066" s="280"/>
    </row>
    <row r="1067" spans="3:7">
      <c r="C1067" s="103"/>
      <c r="D1067" s="91"/>
      <c r="E1067" s="279"/>
      <c r="F1067" s="34"/>
      <c r="G1067" s="280"/>
    </row>
    <row r="1068" spans="3:7">
      <c r="C1068" s="103" t="s">
        <v>1064</v>
      </c>
      <c r="D1068" s="58" t="s">
        <v>11</v>
      </c>
      <c r="E1068" s="279"/>
      <c r="F1068" s="34"/>
      <c r="G1068" s="280"/>
    </row>
    <row r="1069" spans="3:7">
      <c r="C1069" s="103"/>
      <c r="D1069" s="91"/>
      <c r="E1069" s="279"/>
      <c r="F1069" s="34"/>
      <c r="G1069" s="280"/>
    </row>
    <row r="1070" spans="3:7">
      <c r="C1070" s="103" t="s">
        <v>1450</v>
      </c>
      <c r="D1070" s="91"/>
      <c r="E1070" s="279"/>
      <c r="F1070" s="34"/>
      <c r="G1070" s="280"/>
    </row>
    <row r="1071" spans="3:7">
      <c r="C1071" s="103"/>
      <c r="D1071" s="91"/>
      <c r="E1071" s="279"/>
      <c r="F1071" s="34"/>
      <c r="G1071" s="280"/>
    </row>
    <row r="1072" spans="3:7">
      <c r="C1072" s="103" t="s">
        <v>1065</v>
      </c>
      <c r="D1072" s="58" t="s">
        <v>11</v>
      </c>
      <c r="E1072" s="279"/>
      <c r="F1072" s="34"/>
      <c r="G1072" s="280"/>
    </row>
    <row r="1073" spans="2:8">
      <c r="C1073" s="103"/>
      <c r="D1073" s="91"/>
      <c r="E1073" s="279"/>
      <c r="F1073" s="34"/>
      <c r="G1073" s="280"/>
    </row>
    <row r="1074" spans="2:8">
      <c r="C1074" s="103" t="s">
        <v>1453</v>
      </c>
      <c r="D1074" s="91"/>
      <c r="E1074" s="279"/>
      <c r="F1074" s="34"/>
      <c r="G1074" s="280"/>
    </row>
    <row r="1075" spans="2:8">
      <c r="C1075" s="103" t="s">
        <v>1454</v>
      </c>
      <c r="D1075" s="91"/>
      <c r="E1075" s="279"/>
      <c r="F1075" s="34"/>
      <c r="G1075" s="280"/>
    </row>
    <row r="1076" spans="2:8">
      <c r="C1076" s="223"/>
      <c r="D1076" s="279"/>
      <c r="E1076" s="279"/>
      <c r="F1076" s="34"/>
      <c r="G1076" s="280"/>
    </row>
    <row r="1077" spans="2:8">
      <c r="C1077" s="223" t="s">
        <v>208</v>
      </c>
      <c r="D1077" s="279"/>
      <c r="E1077" s="279"/>
      <c r="F1077" s="34"/>
      <c r="G1077" s="280"/>
    </row>
    <row r="1078" spans="2:8">
      <c r="C1078" s="223"/>
      <c r="D1078" s="279"/>
      <c r="E1078" s="279"/>
      <c r="F1078" s="34"/>
      <c r="G1078" s="280"/>
    </row>
    <row r="1079" spans="2:8" s="285" customFormat="1">
      <c r="C1079" s="224" t="s">
        <v>209</v>
      </c>
      <c r="D1079" s="282" t="s">
        <v>11</v>
      </c>
      <c r="E1079" s="282"/>
      <c r="F1079" s="283"/>
      <c r="G1079" s="284"/>
      <c r="H1079" s="242"/>
    </row>
    <row r="1080" spans="2:8">
      <c r="C1080" s="223"/>
      <c r="D1080" s="279"/>
      <c r="E1080" s="279"/>
      <c r="F1080" s="34"/>
      <c r="G1080" s="280"/>
    </row>
    <row r="1081" spans="2:8">
      <c r="B1081" s="230">
        <v>1</v>
      </c>
      <c r="C1081" s="223" t="s">
        <v>210</v>
      </c>
      <c r="D1081" s="279" t="s">
        <v>15</v>
      </c>
      <c r="E1081" s="279">
        <v>113</v>
      </c>
      <c r="F1081" s="34">
        <v>385</v>
      </c>
      <c r="G1081" s="280">
        <f t="shared" si="7"/>
        <v>43505</v>
      </c>
    </row>
    <row r="1082" spans="2:8">
      <c r="C1082" s="223"/>
      <c r="D1082" s="279"/>
      <c r="E1082" s="279"/>
      <c r="F1082" s="34"/>
      <c r="G1082" s="280"/>
    </row>
    <row r="1083" spans="2:8">
      <c r="B1083" s="230">
        <f>B1081+1</f>
        <v>2</v>
      </c>
      <c r="C1083" s="353" t="s">
        <v>211</v>
      </c>
      <c r="D1083" s="279" t="s">
        <v>15</v>
      </c>
      <c r="E1083" s="279">
        <v>7</v>
      </c>
      <c r="F1083" s="34">
        <v>430</v>
      </c>
      <c r="G1083" s="280">
        <f t="shared" si="7"/>
        <v>3010</v>
      </c>
    </row>
    <row r="1084" spans="2:8">
      <c r="C1084" s="223"/>
      <c r="D1084" s="279"/>
      <c r="E1084" s="279"/>
      <c r="F1084" s="34"/>
      <c r="G1084" s="280"/>
    </row>
    <row r="1085" spans="2:8" s="285" customFormat="1">
      <c r="C1085" s="224" t="s">
        <v>30</v>
      </c>
      <c r="D1085" s="282" t="s">
        <v>11</v>
      </c>
      <c r="E1085" s="282"/>
      <c r="F1085" s="283"/>
      <c r="G1085" s="284"/>
      <c r="H1085" s="242"/>
    </row>
    <row r="1086" spans="2:8">
      <c r="C1086" s="223"/>
      <c r="D1086" s="279"/>
      <c r="E1086" s="279"/>
      <c r="F1086" s="34"/>
      <c r="G1086" s="280"/>
    </row>
    <row r="1087" spans="2:8">
      <c r="B1087" s="230">
        <f>B1083+1</f>
        <v>3</v>
      </c>
      <c r="C1087" s="223" t="s">
        <v>44</v>
      </c>
      <c r="D1087" s="279" t="s">
        <v>32</v>
      </c>
      <c r="E1087" s="279">
        <v>81</v>
      </c>
      <c r="F1087" s="34">
        <f>14*0+8</f>
        <v>8</v>
      </c>
      <c r="G1087" s="280">
        <f t="shared" si="7"/>
        <v>648</v>
      </c>
    </row>
    <row r="1088" spans="2:8">
      <c r="C1088" s="223"/>
      <c r="D1088" s="279"/>
      <c r="E1088" s="279"/>
      <c r="F1088" s="34"/>
      <c r="G1088" s="280"/>
    </row>
    <row r="1089" spans="2:8">
      <c r="B1089" s="230">
        <f>B1087+1</f>
        <v>4</v>
      </c>
      <c r="C1089" s="223" t="s">
        <v>31</v>
      </c>
      <c r="D1089" s="279" t="s">
        <v>32</v>
      </c>
      <c r="E1089" s="279">
        <v>662</v>
      </c>
      <c r="F1089" s="34">
        <f>15*0+8</f>
        <v>8</v>
      </c>
      <c r="G1089" s="280">
        <f t="shared" si="7"/>
        <v>5296</v>
      </c>
    </row>
    <row r="1090" spans="2:8">
      <c r="C1090" s="223"/>
      <c r="D1090" s="279"/>
      <c r="E1090" s="279"/>
      <c r="F1090" s="34"/>
      <c r="G1090" s="280"/>
    </row>
    <row r="1091" spans="2:8">
      <c r="B1091" s="230">
        <f t="shared" ref="B1091:B1093" si="8">B1089+1</f>
        <v>5</v>
      </c>
      <c r="C1091" s="223" t="s">
        <v>212</v>
      </c>
      <c r="D1091" s="279"/>
      <c r="E1091" s="279"/>
      <c r="F1091" s="34"/>
      <c r="G1091" s="280"/>
    </row>
    <row r="1092" spans="2:8">
      <c r="C1092" s="223"/>
      <c r="D1092" s="279"/>
      <c r="E1092" s="279"/>
      <c r="F1092" s="34"/>
      <c r="G1092" s="280"/>
    </row>
    <row r="1093" spans="2:8" ht="46.8">
      <c r="B1093" s="230">
        <f t="shared" si="8"/>
        <v>6</v>
      </c>
      <c r="C1093" s="223" t="s">
        <v>213</v>
      </c>
      <c r="D1093" s="279" t="s">
        <v>22</v>
      </c>
      <c r="E1093" s="279">
        <v>192</v>
      </c>
      <c r="F1093" s="34">
        <v>65</v>
      </c>
      <c r="G1093" s="280">
        <f t="shared" si="7"/>
        <v>12480</v>
      </c>
    </row>
    <row r="1094" spans="2:8">
      <c r="C1094" s="223"/>
      <c r="D1094" s="279"/>
      <c r="E1094" s="279"/>
      <c r="F1094" s="34"/>
      <c r="G1094" s="280"/>
    </row>
    <row r="1095" spans="2:8">
      <c r="C1095" s="224" t="s">
        <v>224</v>
      </c>
      <c r="D1095" s="279"/>
      <c r="E1095" s="279"/>
      <c r="F1095" s="34"/>
      <c r="G1095" s="280"/>
    </row>
    <row r="1096" spans="2:8">
      <c r="C1096" s="224"/>
      <c r="D1096" s="279"/>
      <c r="E1096" s="279"/>
      <c r="F1096" s="34"/>
      <c r="G1096" s="280"/>
    </row>
    <row r="1097" spans="2:8" ht="46.8">
      <c r="C1097" s="223" t="s">
        <v>1455</v>
      </c>
      <c r="D1097" s="279"/>
      <c r="E1097" s="279"/>
      <c r="F1097" s="34"/>
      <c r="G1097" s="280"/>
    </row>
    <row r="1098" spans="2:8">
      <c r="C1098" s="223"/>
      <c r="D1098" s="279"/>
      <c r="E1098" s="279"/>
      <c r="F1098" s="34"/>
      <c r="G1098" s="280"/>
    </row>
    <row r="1099" spans="2:8">
      <c r="B1099" s="230">
        <f>B1093+1</f>
        <v>7</v>
      </c>
      <c r="C1099" s="223" t="s">
        <v>215</v>
      </c>
      <c r="D1099" s="279" t="s">
        <v>15</v>
      </c>
      <c r="E1099" s="279">
        <v>35</v>
      </c>
      <c r="F1099" s="34">
        <f>220*0+315</f>
        <v>315</v>
      </c>
      <c r="G1099" s="280">
        <f t="shared" si="7"/>
        <v>11025</v>
      </c>
    </row>
    <row r="1100" spans="2:8">
      <c r="C1100" s="223"/>
      <c r="D1100" s="279"/>
      <c r="E1100" s="279"/>
      <c r="F1100" s="34"/>
      <c r="G1100" s="280"/>
    </row>
    <row r="1101" spans="2:8" s="285" customFormat="1">
      <c r="C1101" s="224" t="s">
        <v>43</v>
      </c>
      <c r="D1101" s="282" t="s">
        <v>5</v>
      </c>
      <c r="E1101" s="282"/>
      <c r="F1101" s="283"/>
      <c r="G1101" s="284"/>
      <c r="H1101" s="242"/>
    </row>
    <row r="1102" spans="2:8">
      <c r="C1102" s="223"/>
      <c r="D1102" s="279"/>
      <c r="E1102" s="279"/>
      <c r="F1102" s="34"/>
      <c r="G1102" s="280"/>
    </row>
    <row r="1103" spans="2:8" s="285" customFormat="1" ht="46.8">
      <c r="C1103" s="224" t="s">
        <v>1456</v>
      </c>
      <c r="D1103" s="282" t="s">
        <v>11</v>
      </c>
      <c r="E1103" s="282"/>
      <c r="F1103" s="283"/>
      <c r="G1103" s="284"/>
      <c r="H1103" s="242"/>
    </row>
    <row r="1104" spans="2:8">
      <c r="C1104" s="223"/>
      <c r="D1104" s="279"/>
      <c r="E1104" s="279"/>
      <c r="F1104" s="34"/>
      <c r="G1104" s="280"/>
    </row>
    <row r="1105" spans="2:8">
      <c r="B1105" s="230">
        <f>B1099+1</f>
        <v>8</v>
      </c>
      <c r="C1105" s="223" t="s">
        <v>216</v>
      </c>
      <c r="D1105" s="279" t="s">
        <v>15</v>
      </c>
      <c r="E1105" s="279">
        <v>57</v>
      </c>
      <c r="F1105" s="34">
        <v>250</v>
      </c>
      <c r="G1105" s="280">
        <f t="shared" si="7"/>
        <v>14250</v>
      </c>
    </row>
    <row r="1106" spans="2:8">
      <c r="C1106" s="223"/>
      <c r="D1106" s="279"/>
      <c r="E1106" s="279"/>
      <c r="F1106" s="34"/>
      <c r="G1106" s="280"/>
    </row>
    <row r="1107" spans="2:8">
      <c r="B1107" s="230">
        <f>B1105+1</f>
        <v>9</v>
      </c>
      <c r="C1107" s="223" t="s">
        <v>217</v>
      </c>
      <c r="D1107" s="279" t="s">
        <v>15</v>
      </c>
      <c r="E1107" s="279">
        <v>191</v>
      </c>
      <c r="F1107" s="34">
        <v>260</v>
      </c>
      <c r="G1107" s="280">
        <f t="shared" si="7"/>
        <v>49660</v>
      </c>
    </row>
    <row r="1108" spans="2:8">
      <c r="C1108" s="223"/>
      <c r="D1108" s="279"/>
      <c r="E1108" s="279"/>
      <c r="F1108" s="34"/>
      <c r="G1108" s="280"/>
    </row>
    <row r="1109" spans="2:8">
      <c r="B1109" s="230">
        <f t="shared" ref="B1109:B1113" si="9">B1107+1</f>
        <v>10</v>
      </c>
      <c r="C1109" s="223" t="s">
        <v>210</v>
      </c>
      <c r="D1109" s="279" t="s">
        <v>15</v>
      </c>
      <c r="E1109" s="279">
        <v>1968</v>
      </c>
      <c r="F1109" s="34">
        <f>385*0+456.62</f>
        <v>456.62</v>
      </c>
      <c r="G1109" s="280">
        <f t="shared" si="7"/>
        <v>898628.16</v>
      </c>
    </row>
    <row r="1110" spans="2:8">
      <c r="C1110" s="223"/>
      <c r="D1110" s="279"/>
      <c r="E1110" s="279"/>
      <c r="F1110" s="34"/>
      <c r="G1110" s="280"/>
    </row>
    <row r="1111" spans="2:8">
      <c r="B1111" s="230">
        <f t="shared" si="9"/>
        <v>11</v>
      </c>
      <c r="C1111" s="223" t="s">
        <v>218</v>
      </c>
      <c r="D1111" s="279" t="s">
        <v>15</v>
      </c>
      <c r="E1111" s="279">
        <v>91</v>
      </c>
      <c r="F1111" s="34">
        <f>F1109</f>
        <v>456.62</v>
      </c>
      <c r="G1111" s="280">
        <f t="shared" si="7"/>
        <v>41552.42</v>
      </c>
    </row>
    <row r="1112" spans="2:8">
      <c r="C1112" s="223"/>
      <c r="D1112" s="279"/>
      <c r="E1112" s="279"/>
      <c r="F1112" s="34"/>
      <c r="G1112" s="280"/>
    </row>
    <row r="1113" spans="2:8">
      <c r="B1113" s="230">
        <f t="shared" si="9"/>
        <v>12</v>
      </c>
      <c r="C1113" s="353" t="s">
        <v>211</v>
      </c>
      <c r="D1113" s="279" t="s">
        <v>15</v>
      </c>
      <c r="E1113" s="279">
        <v>48</v>
      </c>
      <c r="F1113" s="34">
        <v>420</v>
      </c>
      <c r="G1113" s="280">
        <f t="shared" si="7"/>
        <v>20160</v>
      </c>
    </row>
    <row r="1114" spans="2:8">
      <c r="C1114" s="223"/>
      <c r="D1114" s="279"/>
      <c r="E1114" s="279"/>
      <c r="F1114" s="34"/>
      <c r="G1114" s="280"/>
    </row>
    <row r="1115" spans="2:8" s="285" customFormat="1">
      <c r="C1115" s="224" t="s">
        <v>29</v>
      </c>
      <c r="D1115" s="282" t="s">
        <v>5</v>
      </c>
      <c r="E1115" s="282"/>
      <c r="F1115" s="283"/>
      <c r="G1115" s="284"/>
      <c r="H1115" s="242"/>
    </row>
    <row r="1116" spans="2:8" s="285" customFormat="1">
      <c r="C1116" s="224"/>
      <c r="D1116" s="282"/>
      <c r="E1116" s="282"/>
      <c r="F1116" s="283"/>
      <c r="G1116" s="284"/>
      <c r="H1116" s="242"/>
    </row>
    <row r="1117" spans="2:8" s="285" customFormat="1">
      <c r="C1117" s="224" t="s">
        <v>30</v>
      </c>
      <c r="D1117" s="282" t="s">
        <v>11</v>
      </c>
      <c r="E1117" s="282"/>
      <c r="F1117" s="283"/>
      <c r="G1117" s="284"/>
      <c r="H1117" s="242"/>
    </row>
    <row r="1118" spans="2:8">
      <c r="C1118" s="223"/>
      <c r="D1118" s="279"/>
      <c r="E1118" s="279"/>
      <c r="F1118" s="34"/>
      <c r="G1118" s="280"/>
    </row>
    <row r="1119" spans="2:8">
      <c r="B1119" s="230">
        <f>B1113+1</f>
        <v>13</v>
      </c>
      <c r="C1119" s="223" t="s">
        <v>44</v>
      </c>
      <c r="D1119" s="279" t="s">
        <v>32</v>
      </c>
      <c r="E1119" s="279">
        <v>678</v>
      </c>
      <c r="F1119" s="34">
        <f>12*0+8</f>
        <v>8</v>
      </c>
      <c r="G1119" s="280">
        <f t="shared" si="7"/>
        <v>5424</v>
      </c>
    </row>
    <row r="1120" spans="2:8">
      <c r="C1120" s="223"/>
      <c r="D1120" s="279"/>
      <c r="E1120" s="279"/>
      <c r="F1120" s="34"/>
      <c r="G1120" s="280"/>
    </row>
    <row r="1121" spans="2:8">
      <c r="B1121" s="230">
        <f>B1119+1</f>
        <v>14</v>
      </c>
      <c r="C1121" s="223" t="s">
        <v>31</v>
      </c>
      <c r="D1121" s="279" t="s">
        <v>32</v>
      </c>
      <c r="E1121" s="279">
        <v>5438</v>
      </c>
      <c r="F1121" s="34">
        <f>15*0+8</f>
        <v>8</v>
      </c>
      <c r="G1121" s="280">
        <f t="shared" si="7"/>
        <v>43504</v>
      </c>
    </row>
    <row r="1122" spans="2:8">
      <c r="C1122" s="223"/>
      <c r="D1122" s="279"/>
      <c r="E1122" s="279"/>
      <c r="F1122" s="34"/>
      <c r="G1122" s="280"/>
    </row>
    <row r="1123" spans="2:8" s="285" customFormat="1">
      <c r="C1123" s="224" t="s">
        <v>219</v>
      </c>
      <c r="D1123" s="282" t="s">
        <v>11</v>
      </c>
      <c r="E1123" s="282"/>
      <c r="F1123" s="283"/>
      <c r="G1123" s="284"/>
      <c r="H1123" s="242"/>
    </row>
    <row r="1124" spans="2:8">
      <c r="C1124" s="223"/>
      <c r="D1124" s="279"/>
      <c r="E1124" s="279"/>
      <c r="F1124" s="34"/>
      <c r="G1124" s="280"/>
    </row>
    <row r="1125" spans="2:8">
      <c r="B1125" s="230">
        <f>B1121+1</f>
        <v>15</v>
      </c>
      <c r="C1125" s="223" t="s">
        <v>220</v>
      </c>
      <c r="D1125" s="279" t="s">
        <v>32</v>
      </c>
      <c r="E1125" s="279">
        <v>320</v>
      </c>
      <c r="F1125" s="34">
        <v>75</v>
      </c>
      <c r="G1125" s="280">
        <f t="shared" si="7"/>
        <v>24000</v>
      </c>
    </row>
    <row r="1126" spans="2:8">
      <c r="C1126" s="223"/>
      <c r="D1126" s="279"/>
      <c r="E1126" s="279"/>
      <c r="F1126" s="34"/>
      <c r="G1126" s="280"/>
    </row>
    <row r="1127" spans="2:8">
      <c r="B1127" s="230">
        <f>B1125+1</f>
        <v>16</v>
      </c>
      <c r="C1127" s="223" t="s">
        <v>221</v>
      </c>
      <c r="D1127" s="279" t="s">
        <v>32</v>
      </c>
      <c r="E1127" s="279">
        <v>38</v>
      </c>
      <c r="F1127" s="34">
        <v>75</v>
      </c>
      <c r="G1127" s="280">
        <f t="shared" si="7"/>
        <v>2850</v>
      </c>
    </row>
    <row r="1128" spans="2:8">
      <c r="C1128" s="223"/>
      <c r="D1128" s="279"/>
      <c r="E1128" s="279"/>
      <c r="F1128" s="34"/>
      <c r="G1128" s="280"/>
    </row>
    <row r="1129" spans="2:8" s="285" customFormat="1">
      <c r="C1129" s="224" t="s">
        <v>222</v>
      </c>
      <c r="D1129" s="282" t="s">
        <v>11</v>
      </c>
      <c r="E1129" s="282"/>
      <c r="F1129" s="283"/>
      <c r="G1129" s="284"/>
      <c r="H1129" s="242"/>
    </row>
    <row r="1130" spans="2:8">
      <c r="C1130" s="223"/>
      <c r="D1130" s="279"/>
      <c r="E1130" s="279"/>
      <c r="F1130" s="34"/>
      <c r="G1130" s="280"/>
    </row>
    <row r="1131" spans="2:8">
      <c r="B1131" s="230">
        <f>B1127+1</f>
        <v>17</v>
      </c>
      <c r="C1131" s="223" t="s">
        <v>223</v>
      </c>
      <c r="D1131" s="279" t="s">
        <v>32</v>
      </c>
      <c r="E1131" s="279">
        <v>107</v>
      </c>
      <c r="F1131" s="34">
        <v>80</v>
      </c>
      <c r="G1131" s="280">
        <f t="shared" si="7"/>
        <v>8560</v>
      </c>
    </row>
    <row r="1132" spans="2:8">
      <c r="C1132" s="223"/>
      <c r="D1132" s="279"/>
      <c r="E1132" s="279"/>
      <c r="F1132" s="34"/>
      <c r="G1132" s="280"/>
    </row>
    <row r="1133" spans="2:8" s="285" customFormat="1">
      <c r="C1133" s="224" t="s">
        <v>212</v>
      </c>
      <c r="D1133" s="282" t="s">
        <v>11</v>
      </c>
      <c r="E1133" s="282"/>
      <c r="F1133" s="283"/>
      <c r="G1133" s="284"/>
      <c r="H1133" s="242"/>
    </row>
    <row r="1134" spans="2:8">
      <c r="C1134" s="223"/>
      <c r="D1134" s="279"/>
      <c r="E1134" s="279"/>
      <c r="F1134" s="34"/>
      <c r="G1134" s="280"/>
    </row>
    <row r="1135" spans="2:8" ht="46.8">
      <c r="B1135" s="230">
        <f>B1131+1</f>
        <v>18</v>
      </c>
      <c r="C1135" s="223" t="s">
        <v>213</v>
      </c>
      <c r="D1135" s="279" t="s">
        <v>22</v>
      </c>
      <c r="E1135" s="279">
        <v>1624</v>
      </c>
      <c r="F1135" s="34">
        <v>65</v>
      </c>
      <c r="G1135" s="280">
        <f t="shared" ref="G1135:G1204" si="10">(E1135*F1135)</f>
        <v>105560</v>
      </c>
    </row>
    <row r="1136" spans="2:8">
      <c r="C1136" s="223"/>
      <c r="D1136" s="279"/>
      <c r="E1136" s="279"/>
      <c r="F1136" s="34"/>
      <c r="G1136" s="280"/>
    </row>
    <row r="1137" spans="2:7">
      <c r="C1137" s="224" t="s">
        <v>224</v>
      </c>
      <c r="D1137" s="279"/>
      <c r="E1137" s="279"/>
      <c r="F1137" s="34"/>
      <c r="G1137" s="280"/>
    </row>
    <row r="1138" spans="2:7">
      <c r="C1138" s="224"/>
      <c r="D1138" s="279"/>
      <c r="E1138" s="279"/>
      <c r="F1138" s="34"/>
      <c r="G1138" s="280"/>
    </row>
    <row r="1139" spans="2:7">
      <c r="C1139" s="224" t="s">
        <v>225</v>
      </c>
      <c r="D1139" s="279"/>
      <c r="E1139" s="279"/>
      <c r="F1139" s="34"/>
      <c r="G1139" s="280"/>
    </row>
    <row r="1140" spans="2:7">
      <c r="C1140" s="223"/>
      <c r="D1140" s="279"/>
      <c r="E1140" s="279"/>
      <c r="F1140" s="34"/>
      <c r="G1140" s="280"/>
    </row>
    <row r="1141" spans="2:7" ht="46.8">
      <c r="C1141" s="223" t="s">
        <v>1455</v>
      </c>
      <c r="D1141" s="279"/>
      <c r="E1141" s="279"/>
      <c r="F1141" s="34"/>
      <c r="G1141" s="280"/>
    </row>
    <row r="1142" spans="2:7">
      <c r="C1142" s="223"/>
      <c r="D1142" s="279"/>
      <c r="E1142" s="279"/>
      <c r="F1142" s="34"/>
      <c r="G1142" s="280"/>
    </row>
    <row r="1143" spans="2:7">
      <c r="B1143" s="230">
        <f>B1135+1</f>
        <v>19</v>
      </c>
      <c r="C1143" s="223" t="s">
        <v>215</v>
      </c>
      <c r="D1143" s="279" t="s">
        <v>15</v>
      </c>
      <c r="E1143" s="279">
        <v>1104</v>
      </c>
      <c r="F1143" s="34">
        <f>220*0+315</f>
        <v>315</v>
      </c>
      <c r="G1143" s="280">
        <f t="shared" si="10"/>
        <v>347760</v>
      </c>
    </row>
    <row r="1144" spans="2:7">
      <c r="C1144" s="223"/>
      <c r="D1144" s="279"/>
      <c r="E1144" s="279"/>
      <c r="F1144" s="34"/>
      <c r="G1144" s="280"/>
    </row>
    <row r="1145" spans="2:7" ht="46.8">
      <c r="B1145" s="230">
        <f>B1143+1</f>
        <v>20</v>
      </c>
      <c r="C1145" s="223" t="s">
        <v>226</v>
      </c>
      <c r="D1145" s="279" t="s">
        <v>32</v>
      </c>
      <c r="E1145" s="279">
        <v>107</v>
      </c>
      <c r="F1145" s="34">
        <v>160</v>
      </c>
      <c r="G1145" s="280">
        <f t="shared" si="10"/>
        <v>17120</v>
      </c>
    </row>
    <row r="1146" spans="2:7">
      <c r="C1146" s="223"/>
      <c r="D1146" s="279"/>
      <c r="E1146" s="279"/>
      <c r="F1146" s="34"/>
      <c r="G1146" s="280"/>
    </row>
    <row r="1147" spans="2:7" ht="70.2">
      <c r="B1147" s="230">
        <f t="shared" ref="B1147" si="11">B1145+1</f>
        <v>21</v>
      </c>
      <c r="C1147" s="223" t="s">
        <v>227</v>
      </c>
      <c r="D1147" s="279" t="s">
        <v>32</v>
      </c>
      <c r="E1147" s="279">
        <v>91</v>
      </c>
      <c r="F1147" s="34">
        <v>160</v>
      </c>
      <c r="G1147" s="280">
        <f t="shared" si="10"/>
        <v>14560</v>
      </c>
    </row>
    <row r="1148" spans="2:7">
      <c r="C1148" s="223"/>
      <c r="D1148" s="279"/>
      <c r="E1148" s="279"/>
      <c r="F1148" s="34"/>
      <c r="G1148" s="280"/>
    </row>
    <row r="1149" spans="2:7">
      <c r="C1149" s="223" t="s">
        <v>45</v>
      </c>
      <c r="D1149" s="279"/>
      <c r="E1149" s="279"/>
      <c r="F1149" s="34"/>
      <c r="G1149" s="280"/>
    </row>
    <row r="1150" spans="2:7">
      <c r="C1150" s="223"/>
      <c r="D1150" s="279"/>
      <c r="E1150" s="279"/>
      <c r="F1150" s="34"/>
      <c r="G1150" s="280"/>
    </row>
    <row r="1151" spans="2:7" ht="46.8">
      <c r="C1151" s="223" t="s">
        <v>228</v>
      </c>
      <c r="D1151" s="279"/>
      <c r="E1151" s="279"/>
      <c r="F1151" s="34"/>
      <c r="G1151" s="280"/>
    </row>
    <row r="1152" spans="2:7">
      <c r="C1152" s="223"/>
      <c r="D1152" s="279"/>
      <c r="E1152" s="279"/>
      <c r="F1152" s="34"/>
      <c r="G1152" s="280"/>
    </row>
    <row r="1153" spans="2:8">
      <c r="B1153" s="230">
        <f>B1147+1</f>
        <v>22</v>
      </c>
      <c r="C1153" s="223" t="s">
        <v>229</v>
      </c>
      <c r="D1153" s="279" t="s">
        <v>32</v>
      </c>
      <c r="E1153" s="279">
        <v>99</v>
      </c>
      <c r="F1153" s="34">
        <v>120</v>
      </c>
      <c r="G1153" s="280">
        <f t="shared" si="10"/>
        <v>11880</v>
      </c>
    </row>
    <row r="1154" spans="2:8">
      <c r="C1154" s="223"/>
      <c r="D1154" s="279"/>
      <c r="E1154" s="279"/>
      <c r="F1154" s="34"/>
      <c r="G1154" s="280"/>
    </row>
    <row r="1155" spans="2:8">
      <c r="C1155" s="223" t="s">
        <v>33</v>
      </c>
      <c r="D1155" s="279"/>
      <c r="E1155" s="279"/>
      <c r="F1155" s="34"/>
      <c r="G1155" s="280"/>
    </row>
    <row r="1156" spans="2:8">
      <c r="C1156" s="223"/>
      <c r="D1156" s="279"/>
      <c r="E1156" s="279"/>
      <c r="F1156" s="34"/>
      <c r="G1156" s="280"/>
    </row>
    <row r="1157" spans="2:8">
      <c r="C1157" s="353" t="s">
        <v>230</v>
      </c>
      <c r="D1157" s="279"/>
      <c r="E1157" s="279"/>
      <c r="F1157" s="34"/>
      <c r="G1157" s="280"/>
    </row>
    <row r="1158" spans="2:8">
      <c r="C1158" s="223"/>
      <c r="D1158" s="279"/>
      <c r="E1158" s="279"/>
      <c r="F1158" s="34"/>
      <c r="G1158" s="280"/>
    </row>
    <row r="1159" spans="2:8">
      <c r="B1159" s="230">
        <f>B1153+1</f>
        <v>23</v>
      </c>
      <c r="C1159" s="223" t="s">
        <v>231</v>
      </c>
      <c r="D1159" s="279" t="s">
        <v>32</v>
      </c>
      <c r="E1159" s="279">
        <v>101</v>
      </c>
      <c r="F1159" s="34">
        <v>250</v>
      </c>
      <c r="G1159" s="280">
        <f t="shared" si="10"/>
        <v>25250</v>
      </c>
    </row>
    <row r="1160" spans="2:8">
      <c r="C1160" s="223"/>
      <c r="D1160" s="279"/>
      <c r="E1160" s="279"/>
      <c r="F1160" s="34"/>
      <c r="G1160" s="280"/>
    </row>
    <row r="1161" spans="2:8">
      <c r="C1161" s="278" t="s">
        <v>152</v>
      </c>
      <c r="D1161" s="279"/>
      <c r="E1161" s="279"/>
      <c r="F1161" s="34"/>
      <c r="G1161" s="280"/>
    </row>
    <row r="1162" spans="2:8">
      <c r="C1162" s="278" t="s">
        <v>42</v>
      </c>
      <c r="D1162" s="279"/>
      <c r="E1162" s="279"/>
      <c r="F1162" s="34"/>
      <c r="G1162" s="280"/>
    </row>
    <row r="1163" spans="2:8" s="285" customFormat="1">
      <c r="C1163" s="278" t="s">
        <v>1560</v>
      </c>
      <c r="D1163" s="282"/>
      <c r="E1163" s="282"/>
      <c r="F1163" s="283"/>
      <c r="G1163" s="284">
        <f>SUM(G1081:G1162)</f>
        <v>1706682.58</v>
      </c>
      <c r="H1163" s="242"/>
    </row>
    <row r="1164" spans="2:8">
      <c r="C1164" s="223"/>
      <c r="D1164" s="279"/>
      <c r="E1164" s="279"/>
      <c r="F1164" s="34"/>
      <c r="G1164" s="280"/>
    </row>
    <row r="1165" spans="2:8" s="277" customFormat="1">
      <c r="C1165" s="433"/>
      <c r="D1165" s="289"/>
      <c r="E1165" s="289"/>
      <c r="F1165" s="290"/>
      <c r="G1165" s="291"/>
    </row>
    <row r="1166" spans="2:8" s="277" customFormat="1">
      <c r="B1166" s="62"/>
      <c r="C1166" s="279"/>
      <c r="D1166" s="279"/>
      <c r="E1166" s="279"/>
      <c r="F1166" s="34"/>
      <c r="G1166" s="280"/>
    </row>
    <row r="1167" spans="2:8">
      <c r="C1167" s="518" t="s">
        <v>1458</v>
      </c>
      <c r="D1167" s="279"/>
      <c r="E1167" s="279"/>
      <c r="F1167" s="34"/>
      <c r="G1167" s="280"/>
    </row>
    <row r="1168" spans="2:8">
      <c r="B1168" s="526"/>
      <c r="C1168" s="527"/>
      <c r="D1168" s="279"/>
      <c r="E1168" s="279"/>
      <c r="F1168" s="34"/>
      <c r="G1168" s="280"/>
    </row>
    <row r="1169" spans="2:7" ht="23.25" customHeight="1">
      <c r="C1169" s="528" t="s">
        <v>207</v>
      </c>
      <c r="D1169" s="279"/>
      <c r="E1169" s="279"/>
      <c r="F1169" s="34"/>
      <c r="G1169" s="280"/>
    </row>
    <row r="1170" spans="2:7">
      <c r="C1170" s="278"/>
      <c r="D1170" s="279"/>
      <c r="E1170" s="279"/>
      <c r="F1170" s="34"/>
      <c r="G1170" s="280"/>
    </row>
    <row r="1171" spans="2:7" ht="23.25" customHeight="1">
      <c r="C1171" s="529" t="s">
        <v>46</v>
      </c>
      <c r="D1171" s="279"/>
      <c r="E1171" s="279"/>
      <c r="F1171" s="34"/>
      <c r="G1171" s="280"/>
    </row>
    <row r="1172" spans="2:7">
      <c r="C1172" s="223"/>
      <c r="D1172" s="279"/>
      <c r="E1172" s="279"/>
      <c r="F1172" s="34"/>
      <c r="G1172" s="280"/>
    </row>
    <row r="1173" spans="2:7">
      <c r="C1173" s="103" t="s">
        <v>1444</v>
      </c>
      <c r="D1173" s="279"/>
      <c r="E1173" s="279"/>
      <c r="F1173" s="34"/>
      <c r="G1173" s="280"/>
    </row>
    <row r="1174" spans="2:7">
      <c r="C1174" s="103" t="s">
        <v>1457</v>
      </c>
      <c r="D1174" s="279"/>
      <c r="E1174" s="279"/>
      <c r="F1174" s="34"/>
      <c r="G1174" s="280"/>
    </row>
    <row r="1175" spans="2:7">
      <c r="C1175" s="223"/>
      <c r="D1175" s="279"/>
      <c r="E1175" s="279"/>
      <c r="F1175" s="34"/>
      <c r="G1175" s="280"/>
    </row>
    <row r="1176" spans="2:7">
      <c r="C1176" s="223" t="s">
        <v>47</v>
      </c>
      <c r="D1176" s="279"/>
      <c r="E1176" s="279"/>
      <c r="F1176" s="34"/>
      <c r="G1176" s="280"/>
    </row>
    <row r="1177" spans="2:7">
      <c r="C1177" s="223"/>
      <c r="D1177" s="279"/>
      <c r="E1177" s="279"/>
      <c r="F1177" s="34"/>
      <c r="G1177" s="280"/>
    </row>
    <row r="1178" spans="2:7">
      <c r="C1178" s="223" t="s">
        <v>233</v>
      </c>
      <c r="D1178" s="279"/>
      <c r="E1178" s="279"/>
      <c r="F1178" s="34"/>
      <c r="G1178" s="280"/>
    </row>
    <row r="1179" spans="2:7">
      <c r="C1179" s="223"/>
      <c r="D1179" s="279"/>
      <c r="E1179" s="279"/>
      <c r="F1179" s="34"/>
      <c r="G1179" s="280"/>
    </row>
    <row r="1180" spans="2:7">
      <c r="B1180" s="230">
        <v>1</v>
      </c>
      <c r="C1180" s="223" t="s">
        <v>48</v>
      </c>
      <c r="D1180" s="279" t="s">
        <v>15</v>
      </c>
      <c r="E1180" s="279">
        <v>161</v>
      </c>
      <c r="F1180" s="34">
        <v>45</v>
      </c>
      <c r="G1180" s="280">
        <f t="shared" si="10"/>
        <v>7245</v>
      </c>
    </row>
    <row r="1181" spans="2:7">
      <c r="C1181" s="223"/>
      <c r="D1181" s="279"/>
      <c r="E1181" s="279"/>
      <c r="F1181" s="34"/>
      <c r="G1181" s="280"/>
    </row>
    <row r="1182" spans="2:7" ht="46.8">
      <c r="C1182" s="223" t="s">
        <v>234</v>
      </c>
      <c r="D1182" s="279"/>
      <c r="E1182" s="279"/>
      <c r="F1182" s="34"/>
      <c r="G1182" s="280"/>
    </row>
    <row r="1183" spans="2:7">
      <c r="C1183" s="223"/>
      <c r="D1183" s="279"/>
      <c r="E1183" s="279"/>
      <c r="F1183" s="34"/>
      <c r="G1183" s="280"/>
    </row>
    <row r="1184" spans="2:7">
      <c r="B1184" s="230">
        <f>B1180+1</f>
        <v>2</v>
      </c>
      <c r="C1184" s="223" t="s">
        <v>49</v>
      </c>
      <c r="D1184" s="279" t="s">
        <v>15</v>
      </c>
      <c r="E1184" s="279">
        <v>464</v>
      </c>
      <c r="F1184" s="34">
        <v>75</v>
      </c>
      <c r="G1184" s="280">
        <f t="shared" si="10"/>
        <v>34800</v>
      </c>
    </row>
    <row r="1185" spans="2:7">
      <c r="C1185" s="223"/>
      <c r="D1185" s="279"/>
      <c r="E1185" s="279"/>
      <c r="F1185" s="34"/>
      <c r="G1185" s="280"/>
    </row>
    <row r="1186" spans="2:7">
      <c r="C1186" s="223" t="s">
        <v>235</v>
      </c>
      <c r="D1186" s="279"/>
      <c r="E1186" s="279"/>
      <c r="F1186" s="34"/>
      <c r="G1186" s="280"/>
    </row>
    <row r="1187" spans="2:7">
      <c r="C1187" s="223"/>
      <c r="D1187" s="279"/>
      <c r="E1187" s="279"/>
      <c r="F1187" s="34"/>
      <c r="G1187" s="280"/>
    </row>
    <row r="1188" spans="2:7" ht="46.8">
      <c r="C1188" s="223" t="s">
        <v>236</v>
      </c>
      <c r="D1188" s="279"/>
      <c r="E1188" s="279"/>
      <c r="F1188" s="34"/>
      <c r="G1188" s="280"/>
    </row>
    <row r="1189" spans="2:7">
      <c r="C1189" s="223"/>
      <c r="D1189" s="279"/>
      <c r="E1189" s="279"/>
      <c r="F1189" s="34"/>
      <c r="G1189" s="280"/>
    </row>
    <row r="1190" spans="2:7">
      <c r="B1190" s="230">
        <f>B1184+1</f>
        <v>3</v>
      </c>
      <c r="C1190" s="223" t="s">
        <v>237</v>
      </c>
      <c r="D1190" s="279" t="s">
        <v>15</v>
      </c>
      <c r="E1190" s="279">
        <v>503</v>
      </c>
      <c r="F1190" s="34">
        <v>180</v>
      </c>
      <c r="G1190" s="280">
        <f t="shared" si="10"/>
        <v>90540</v>
      </c>
    </row>
    <row r="1191" spans="2:7">
      <c r="C1191" s="223"/>
      <c r="D1191" s="279"/>
      <c r="E1191" s="279"/>
      <c r="F1191" s="34"/>
      <c r="G1191" s="280"/>
    </row>
    <row r="1192" spans="2:7">
      <c r="B1192" s="230">
        <f>B1190+1</f>
        <v>4</v>
      </c>
      <c r="C1192" s="223" t="s">
        <v>238</v>
      </c>
      <c r="D1192" s="279" t="s">
        <v>32</v>
      </c>
      <c r="E1192" s="279">
        <v>44</v>
      </c>
      <c r="F1192" s="34">
        <v>100</v>
      </c>
      <c r="G1192" s="280">
        <f t="shared" si="10"/>
        <v>4400</v>
      </c>
    </row>
    <row r="1193" spans="2:7">
      <c r="C1193" s="223"/>
      <c r="D1193" s="279"/>
      <c r="E1193" s="279"/>
      <c r="F1193" s="34"/>
      <c r="G1193" s="280"/>
    </row>
    <row r="1194" spans="2:7">
      <c r="B1194" s="230">
        <f t="shared" ref="B1194:B1196" si="12">B1192+1</f>
        <v>5</v>
      </c>
      <c r="C1194" s="223" t="s">
        <v>239</v>
      </c>
      <c r="D1194" s="279" t="s">
        <v>32</v>
      </c>
      <c r="E1194" s="279">
        <v>207</v>
      </c>
      <c r="F1194" s="34">
        <v>100</v>
      </c>
      <c r="G1194" s="280">
        <f t="shared" si="10"/>
        <v>20700</v>
      </c>
    </row>
    <row r="1195" spans="2:7">
      <c r="C1195" s="223"/>
      <c r="D1195" s="279"/>
      <c r="E1195" s="279"/>
      <c r="F1195" s="34"/>
      <c r="G1195" s="280"/>
    </row>
    <row r="1196" spans="2:7">
      <c r="B1196" s="230">
        <f t="shared" si="12"/>
        <v>6</v>
      </c>
      <c r="C1196" s="223" t="s">
        <v>240</v>
      </c>
      <c r="D1196" s="279" t="s">
        <v>22</v>
      </c>
      <c r="E1196" s="279">
        <v>22</v>
      </c>
      <c r="F1196" s="34">
        <v>90</v>
      </c>
      <c r="G1196" s="280">
        <f t="shared" si="10"/>
        <v>1980</v>
      </c>
    </row>
    <row r="1197" spans="2:7">
      <c r="C1197" s="223"/>
      <c r="D1197" s="279"/>
      <c r="E1197" s="279"/>
      <c r="F1197" s="34"/>
      <c r="G1197" s="280"/>
    </row>
    <row r="1198" spans="2:7">
      <c r="C1198" s="223" t="s">
        <v>241</v>
      </c>
      <c r="D1198" s="279"/>
      <c r="E1198" s="279"/>
      <c r="F1198" s="34"/>
      <c r="G1198" s="280"/>
    </row>
    <row r="1199" spans="2:7">
      <c r="C1199" s="223"/>
      <c r="D1199" s="279"/>
      <c r="E1199" s="279"/>
      <c r="F1199" s="34"/>
      <c r="G1199" s="280"/>
    </row>
    <row r="1200" spans="2:7">
      <c r="B1200" s="230">
        <f>B1196+1</f>
        <v>7</v>
      </c>
      <c r="C1200" s="353" t="s">
        <v>242</v>
      </c>
      <c r="D1200" s="279" t="s">
        <v>15</v>
      </c>
      <c r="E1200" s="279">
        <v>458</v>
      </c>
      <c r="F1200" s="34">
        <v>150</v>
      </c>
      <c r="G1200" s="280">
        <f t="shared" si="10"/>
        <v>68700</v>
      </c>
    </row>
    <row r="1201" spans="2:7">
      <c r="C1201" s="223"/>
      <c r="D1201" s="279"/>
      <c r="E1201" s="279"/>
      <c r="F1201" s="34"/>
      <c r="G1201" s="280"/>
    </row>
    <row r="1202" spans="2:7">
      <c r="C1202" s="223" t="s">
        <v>243</v>
      </c>
      <c r="D1202" s="279"/>
      <c r="E1202" s="279"/>
      <c r="F1202" s="34" t="s">
        <v>138</v>
      </c>
      <c r="G1202" s="280"/>
    </row>
    <row r="1203" spans="2:7">
      <c r="C1203" s="223"/>
      <c r="D1203" s="279"/>
      <c r="E1203" s="279"/>
      <c r="F1203" s="34"/>
      <c r="G1203" s="280"/>
    </row>
    <row r="1204" spans="2:7">
      <c r="B1204" s="230">
        <f>B1200+1</f>
        <v>8</v>
      </c>
      <c r="C1204" s="223" t="s">
        <v>244</v>
      </c>
      <c r="D1204" s="279" t="s">
        <v>15</v>
      </c>
      <c r="E1204" s="279">
        <v>458</v>
      </c>
      <c r="F1204" s="34">
        <v>90</v>
      </c>
      <c r="G1204" s="280">
        <f t="shared" si="10"/>
        <v>41220</v>
      </c>
    </row>
    <row r="1205" spans="2:7">
      <c r="C1205" s="223"/>
      <c r="D1205" s="279"/>
      <c r="E1205" s="279"/>
      <c r="F1205" s="34"/>
      <c r="G1205" s="280"/>
    </row>
    <row r="1206" spans="2:7">
      <c r="B1206" s="230">
        <f>B1204+1</f>
        <v>9</v>
      </c>
      <c r="C1206" s="223" t="s">
        <v>245</v>
      </c>
      <c r="D1206" s="279" t="s">
        <v>15</v>
      </c>
      <c r="E1206" s="279">
        <v>458</v>
      </c>
      <c r="F1206" s="34">
        <v>160</v>
      </c>
      <c r="G1206" s="280">
        <f t="shared" ref="G1206:G1330" si="13">(E1206*F1206)</f>
        <v>73280</v>
      </c>
    </row>
    <row r="1207" spans="2:7">
      <c r="C1207" s="223"/>
      <c r="D1207" s="279"/>
      <c r="E1207" s="279"/>
      <c r="F1207" s="34"/>
      <c r="G1207" s="280"/>
    </row>
    <row r="1208" spans="2:7">
      <c r="C1208" s="223" t="s">
        <v>246</v>
      </c>
      <c r="D1208" s="279"/>
      <c r="E1208" s="279"/>
      <c r="F1208" s="34"/>
      <c r="G1208" s="280"/>
    </row>
    <row r="1209" spans="2:7">
      <c r="C1209" s="223"/>
      <c r="D1209" s="279"/>
      <c r="E1209" s="279"/>
      <c r="F1209" s="34"/>
      <c r="G1209" s="280"/>
    </row>
    <row r="1210" spans="2:7">
      <c r="B1210" s="230">
        <f>B1206+1</f>
        <v>10</v>
      </c>
      <c r="C1210" s="223" t="s">
        <v>247</v>
      </c>
      <c r="D1210" s="279" t="s">
        <v>15</v>
      </c>
      <c r="E1210" s="279">
        <v>45</v>
      </c>
      <c r="F1210" s="34">
        <v>90</v>
      </c>
      <c r="G1210" s="280">
        <f t="shared" si="13"/>
        <v>4050</v>
      </c>
    </row>
    <row r="1211" spans="2:7">
      <c r="C1211" s="223"/>
      <c r="D1211" s="279"/>
      <c r="E1211" s="279"/>
      <c r="F1211" s="34"/>
      <c r="G1211" s="280"/>
    </row>
    <row r="1212" spans="2:7">
      <c r="C1212" s="223" t="s">
        <v>248</v>
      </c>
      <c r="D1212" s="279"/>
      <c r="E1212" s="279"/>
      <c r="F1212" s="34"/>
      <c r="G1212" s="280"/>
    </row>
    <row r="1213" spans="2:7">
      <c r="C1213" s="223"/>
      <c r="D1213" s="279"/>
      <c r="E1213" s="279"/>
      <c r="F1213" s="34"/>
      <c r="G1213" s="280"/>
    </row>
    <row r="1214" spans="2:7" ht="46.8">
      <c r="C1214" s="223" t="s">
        <v>249</v>
      </c>
      <c r="D1214" s="279"/>
      <c r="E1214" s="279"/>
      <c r="F1214" s="34"/>
      <c r="G1214" s="280"/>
    </row>
    <row r="1215" spans="2:7">
      <c r="C1215" s="223"/>
      <c r="D1215" s="279"/>
      <c r="E1215" s="279"/>
      <c r="F1215" s="34"/>
      <c r="G1215" s="280"/>
    </row>
    <row r="1216" spans="2:7">
      <c r="B1216" s="230">
        <f>B1210+1</f>
        <v>11</v>
      </c>
      <c r="C1216" s="223" t="s">
        <v>250</v>
      </c>
      <c r="D1216" s="279" t="s">
        <v>32</v>
      </c>
      <c r="E1216" s="279">
        <v>125</v>
      </c>
      <c r="F1216" s="34">
        <v>60</v>
      </c>
      <c r="G1216" s="280">
        <f t="shared" si="13"/>
        <v>7500</v>
      </c>
    </row>
    <row r="1217" spans="2:8">
      <c r="C1217" s="223"/>
      <c r="D1217" s="279"/>
      <c r="E1217" s="279"/>
      <c r="F1217" s="34"/>
      <c r="G1217" s="280"/>
    </row>
    <row r="1218" spans="2:8">
      <c r="C1218" s="223" t="s">
        <v>251</v>
      </c>
      <c r="D1218" s="279"/>
      <c r="E1218" s="279"/>
      <c r="F1218" s="34"/>
      <c r="G1218" s="280"/>
    </row>
    <row r="1219" spans="2:8">
      <c r="C1219" s="223"/>
      <c r="D1219" s="279"/>
      <c r="E1219" s="279"/>
      <c r="F1219" s="34"/>
      <c r="G1219" s="280"/>
    </row>
    <row r="1220" spans="2:8">
      <c r="B1220" s="230">
        <f>B1216+1</f>
        <v>12</v>
      </c>
      <c r="C1220" s="223" t="s">
        <v>252</v>
      </c>
      <c r="D1220" s="279" t="s">
        <v>32</v>
      </c>
      <c r="E1220" s="279">
        <v>222</v>
      </c>
      <c r="F1220" s="34">
        <v>75</v>
      </c>
      <c r="G1220" s="280">
        <f t="shared" si="13"/>
        <v>16650</v>
      </c>
    </row>
    <row r="1221" spans="2:8">
      <c r="C1221" s="223"/>
      <c r="D1221" s="279"/>
      <c r="E1221" s="279"/>
      <c r="F1221" s="34"/>
      <c r="G1221" s="280"/>
    </row>
    <row r="1222" spans="2:8">
      <c r="C1222" s="278" t="s">
        <v>207</v>
      </c>
      <c r="D1222" s="279"/>
      <c r="E1222" s="279"/>
      <c r="F1222" s="34"/>
      <c r="G1222" s="280"/>
    </row>
    <row r="1223" spans="2:8">
      <c r="C1223" s="278" t="s">
        <v>46</v>
      </c>
      <c r="D1223" s="279"/>
      <c r="E1223" s="279"/>
      <c r="F1223" s="34"/>
      <c r="G1223" s="280"/>
    </row>
    <row r="1224" spans="2:8" s="285" customFormat="1">
      <c r="C1224" s="278" t="s">
        <v>1560</v>
      </c>
      <c r="D1224" s="282"/>
      <c r="E1224" s="282"/>
      <c r="F1224" s="283"/>
      <c r="G1224" s="284">
        <f>SUM(G1180:G1223)</f>
        <v>371065</v>
      </c>
      <c r="H1224" s="242"/>
    </row>
    <row r="1225" spans="2:8">
      <c r="C1225" s="223"/>
      <c r="D1225" s="279"/>
      <c r="E1225" s="279"/>
      <c r="F1225" s="34"/>
      <c r="G1225" s="280"/>
    </row>
    <row r="1226" spans="2:8" s="277" customFormat="1">
      <c r="C1226" s="288"/>
      <c r="D1226" s="289"/>
      <c r="E1226" s="289"/>
      <c r="F1226" s="290"/>
      <c r="G1226" s="291"/>
    </row>
    <row r="1227" spans="2:8" s="277" customFormat="1">
      <c r="B1227" s="230"/>
      <c r="C1227" s="223"/>
      <c r="D1227" s="279"/>
      <c r="E1227" s="279"/>
      <c r="F1227" s="34"/>
      <c r="G1227" s="280"/>
    </row>
    <row r="1228" spans="2:8">
      <c r="C1228" s="278" t="s">
        <v>1559</v>
      </c>
      <c r="D1228" s="279"/>
      <c r="E1228" s="279"/>
      <c r="F1228" s="34"/>
      <c r="G1228" s="280"/>
    </row>
    <row r="1229" spans="2:8">
      <c r="C1229" s="278"/>
      <c r="D1229" s="279"/>
      <c r="E1229" s="279"/>
      <c r="F1229" s="34"/>
      <c r="G1229" s="280"/>
    </row>
    <row r="1230" spans="2:8">
      <c r="C1230" s="278" t="s">
        <v>232</v>
      </c>
      <c r="D1230" s="279"/>
      <c r="E1230" s="279"/>
      <c r="F1230" s="34"/>
      <c r="G1230" s="280"/>
    </row>
    <row r="1231" spans="2:8">
      <c r="C1231" s="278"/>
      <c r="D1231" s="279"/>
      <c r="E1231" s="279"/>
      <c r="F1231" s="34"/>
      <c r="G1231" s="280"/>
    </row>
    <row r="1232" spans="2:8">
      <c r="C1232" s="278" t="s">
        <v>51</v>
      </c>
      <c r="D1232" s="279"/>
      <c r="E1232" s="279"/>
      <c r="F1232" s="34"/>
      <c r="G1232" s="280"/>
    </row>
    <row r="1233" spans="3:7">
      <c r="C1233" s="223"/>
      <c r="D1233" s="279"/>
      <c r="E1233" s="279"/>
      <c r="F1233" s="34"/>
      <c r="G1233" s="280"/>
    </row>
    <row r="1234" spans="3:7">
      <c r="C1234" s="62" t="s">
        <v>1444</v>
      </c>
      <c r="D1234" s="91"/>
      <c r="E1234" s="279"/>
      <c r="F1234" s="34"/>
      <c r="G1234" s="280"/>
    </row>
    <row r="1235" spans="3:7">
      <c r="C1235" s="62" t="s">
        <v>1457</v>
      </c>
      <c r="D1235" s="91"/>
      <c r="E1235" s="279"/>
      <c r="F1235" s="34"/>
      <c r="G1235" s="280"/>
    </row>
    <row r="1236" spans="3:7">
      <c r="C1236" s="62"/>
      <c r="D1236" s="91"/>
      <c r="E1236" s="279"/>
      <c r="F1236" s="34"/>
      <c r="G1236" s="280"/>
    </row>
    <row r="1237" spans="3:7">
      <c r="C1237" s="62" t="s">
        <v>789</v>
      </c>
      <c r="D1237" s="58" t="s">
        <v>8</v>
      </c>
      <c r="E1237" s="279"/>
      <c r="F1237" s="34"/>
      <c r="G1237" s="280"/>
    </row>
    <row r="1238" spans="3:7">
      <c r="C1238" s="62"/>
      <c r="D1238" s="91"/>
      <c r="E1238" s="279"/>
      <c r="F1238" s="34"/>
      <c r="G1238" s="280"/>
    </row>
    <row r="1239" spans="3:7">
      <c r="C1239" s="62" t="s">
        <v>1066</v>
      </c>
      <c r="D1239" s="58" t="s">
        <v>5</v>
      </c>
      <c r="E1239" s="279"/>
      <c r="F1239" s="34"/>
      <c r="G1239" s="280"/>
    </row>
    <row r="1240" spans="3:7">
      <c r="C1240" s="62"/>
      <c r="D1240" s="91"/>
      <c r="E1240" s="279"/>
      <c r="F1240" s="34"/>
      <c r="G1240" s="280"/>
    </row>
    <row r="1241" spans="3:7">
      <c r="C1241" s="62" t="s">
        <v>1067</v>
      </c>
      <c r="D1241" s="91"/>
      <c r="E1241" s="279"/>
      <c r="F1241" s="34"/>
      <c r="G1241" s="280"/>
    </row>
    <row r="1242" spans="3:7">
      <c r="C1242" s="62"/>
      <c r="D1242" s="91"/>
      <c r="E1242" s="279"/>
      <c r="F1242" s="34"/>
      <c r="G1242" s="280"/>
    </row>
    <row r="1243" spans="3:7">
      <c r="C1243" s="62" t="s">
        <v>1068</v>
      </c>
      <c r="D1243" s="91"/>
      <c r="E1243" s="279"/>
      <c r="F1243" s="34"/>
      <c r="G1243" s="280"/>
    </row>
    <row r="1244" spans="3:7">
      <c r="C1244" s="62"/>
      <c r="D1244" s="91"/>
      <c r="E1244" s="279"/>
      <c r="F1244" s="34"/>
      <c r="G1244" s="280"/>
    </row>
    <row r="1245" spans="3:7">
      <c r="C1245" s="62" t="s">
        <v>1069</v>
      </c>
      <c r="D1245" s="91"/>
      <c r="E1245" s="279"/>
      <c r="F1245" s="34"/>
      <c r="G1245" s="280"/>
    </row>
    <row r="1246" spans="3:7">
      <c r="C1246" s="62"/>
      <c r="D1246" s="91"/>
      <c r="E1246" s="279"/>
      <c r="F1246" s="34"/>
      <c r="G1246" s="280"/>
    </row>
    <row r="1247" spans="3:7">
      <c r="C1247" s="62" t="s">
        <v>1070</v>
      </c>
      <c r="D1247" s="58" t="s">
        <v>5</v>
      </c>
      <c r="E1247" s="279"/>
      <c r="F1247" s="34"/>
      <c r="G1247" s="280"/>
    </row>
    <row r="1248" spans="3:7">
      <c r="C1248" s="62"/>
      <c r="D1248" s="91"/>
      <c r="E1248" s="279"/>
      <c r="F1248" s="34"/>
      <c r="G1248" s="280"/>
    </row>
    <row r="1249" spans="3:7">
      <c r="C1249" s="62" t="s">
        <v>1463</v>
      </c>
      <c r="D1249" s="91"/>
      <c r="E1249" s="279"/>
      <c r="F1249" s="34"/>
      <c r="G1249" s="280"/>
    </row>
    <row r="1250" spans="3:7">
      <c r="C1250" s="62"/>
      <c r="D1250" s="91"/>
      <c r="E1250" s="279"/>
      <c r="F1250" s="34"/>
      <c r="G1250" s="280"/>
    </row>
    <row r="1251" spans="3:7">
      <c r="C1251" s="62" t="s">
        <v>1464</v>
      </c>
      <c r="D1251" s="91"/>
      <c r="E1251" s="279"/>
      <c r="F1251" s="34"/>
      <c r="G1251" s="280"/>
    </row>
    <row r="1252" spans="3:7">
      <c r="C1252" s="62"/>
      <c r="D1252" s="91"/>
      <c r="E1252" s="279"/>
      <c r="F1252" s="34"/>
      <c r="G1252" s="280"/>
    </row>
    <row r="1253" spans="3:7">
      <c r="C1253" s="62" t="s">
        <v>1071</v>
      </c>
      <c r="D1253" s="58" t="s">
        <v>5</v>
      </c>
      <c r="E1253" s="279"/>
      <c r="F1253" s="34"/>
      <c r="G1253" s="280"/>
    </row>
    <row r="1254" spans="3:7">
      <c r="C1254" s="62"/>
      <c r="D1254" s="91"/>
      <c r="E1254" s="279"/>
      <c r="F1254" s="34"/>
      <c r="G1254" s="280"/>
    </row>
    <row r="1255" spans="3:7">
      <c r="C1255" s="62" t="s">
        <v>1461</v>
      </c>
      <c r="D1255" s="91"/>
      <c r="E1255" s="279"/>
      <c r="F1255" s="34"/>
      <c r="G1255" s="280"/>
    </row>
    <row r="1256" spans="3:7">
      <c r="C1256" s="62" t="s">
        <v>1462</v>
      </c>
      <c r="D1256" s="91"/>
      <c r="E1256" s="279"/>
      <c r="F1256" s="34"/>
      <c r="G1256" s="280"/>
    </row>
    <row r="1257" spans="3:7">
      <c r="C1257" s="62"/>
      <c r="D1257" s="91"/>
      <c r="E1257" s="279"/>
      <c r="F1257" s="34"/>
      <c r="G1257" s="280"/>
    </row>
    <row r="1258" spans="3:7">
      <c r="C1258" s="62" t="s">
        <v>1072</v>
      </c>
      <c r="D1258" s="58" t="s">
        <v>5</v>
      </c>
      <c r="E1258" s="279"/>
      <c r="F1258" s="34"/>
      <c r="G1258" s="280"/>
    </row>
    <row r="1259" spans="3:7">
      <c r="C1259" s="62"/>
      <c r="D1259" s="91"/>
      <c r="E1259" s="279"/>
      <c r="F1259" s="34"/>
      <c r="G1259" s="280"/>
    </row>
    <row r="1260" spans="3:7">
      <c r="C1260" s="62" t="s">
        <v>1459</v>
      </c>
      <c r="D1260" s="91"/>
      <c r="E1260" s="279"/>
      <c r="F1260" s="34"/>
      <c r="G1260" s="280"/>
    </row>
    <row r="1261" spans="3:7">
      <c r="C1261" s="62" t="s">
        <v>1460</v>
      </c>
      <c r="D1261" s="91"/>
      <c r="E1261" s="279"/>
      <c r="F1261" s="34"/>
      <c r="G1261" s="280"/>
    </row>
    <row r="1262" spans="3:7">
      <c r="C1262" s="223"/>
      <c r="D1262" s="279"/>
      <c r="E1262" s="279"/>
      <c r="F1262" s="34"/>
      <c r="G1262" s="280"/>
    </row>
    <row r="1263" spans="3:7">
      <c r="C1263" s="278" t="s">
        <v>255</v>
      </c>
      <c r="D1263" s="279"/>
      <c r="E1263" s="279"/>
      <c r="F1263" s="34"/>
      <c r="G1263" s="280"/>
    </row>
    <row r="1264" spans="3:7">
      <c r="C1264" s="223"/>
      <c r="D1264" s="279"/>
      <c r="E1264" s="279"/>
      <c r="F1264" s="34"/>
      <c r="G1264" s="280"/>
    </row>
    <row r="1265" spans="2:7">
      <c r="C1265" s="224" t="s">
        <v>256</v>
      </c>
      <c r="D1265" s="279"/>
      <c r="E1265" s="279"/>
      <c r="F1265" s="34"/>
      <c r="G1265" s="280"/>
    </row>
    <row r="1266" spans="2:7">
      <c r="C1266" s="223"/>
      <c r="D1266" s="279"/>
      <c r="E1266" s="279"/>
      <c r="F1266" s="34"/>
      <c r="G1266" s="280"/>
    </row>
    <row r="1267" spans="2:7">
      <c r="B1267" s="230">
        <v>1</v>
      </c>
      <c r="C1267" s="223" t="s">
        <v>257</v>
      </c>
      <c r="D1267" s="279" t="s">
        <v>22</v>
      </c>
      <c r="E1267" s="279">
        <v>18</v>
      </c>
      <c r="F1267" s="34">
        <v>850</v>
      </c>
      <c r="G1267" s="280">
        <f t="shared" si="13"/>
        <v>15300</v>
      </c>
    </row>
    <row r="1268" spans="2:7">
      <c r="C1268" s="223"/>
      <c r="D1268" s="279"/>
      <c r="E1268" s="279"/>
      <c r="F1268" s="34"/>
      <c r="G1268" s="280"/>
    </row>
    <row r="1269" spans="2:7" ht="46.8">
      <c r="B1269" s="230">
        <f>B1267+1</f>
        <v>2</v>
      </c>
      <c r="C1269" s="223" t="s">
        <v>258</v>
      </c>
      <c r="D1269" s="279" t="s">
        <v>22</v>
      </c>
      <c r="E1269" s="279">
        <v>12</v>
      </c>
      <c r="F1269" s="34">
        <v>2500</v>
      </c>
      <c r="G1269" s="280">
        <f t="shared" si="13"/>
        <v>30000</v>
      </c>
    </row>
    <row r="1270" spans="2:7">
      <c r="C1270" s="223"/>
      <c r="D1270" s="279"/>
      <c r="E1270" s="279"/>
      <c r="F1270" s="34"/>
      <c r="G1270" s="280"/>
    </row>
    <row r="1271" spans="2:7">
      <c r="C1271" s="224" t="s">
        <v>259</v>
      </c>
      <c r="D1271" s="279"/>
      <c r="E1271" s="279"/>
      <c r="F1271" s="34"/>
      <c r="G1271" s="280"/>
    </row>
    <row r="1272" spans="2:7">
      <c r="C1272" s="223"/>
      <c r="D1272" s="279"/>
      <c r="E1272" s="279"/>
      <c r="F1272" s="34"/>
      <c r="G1272" s="280"/>
    </row>
    <row r="1273" spans="2:7" ht="46.8">
      <c r="B1273" s="230">
        <f>B1269+1</f>
        <v>3</v>
      </c>
      <c r="C1273" s="223" t="s">
        <v>260</v>
      </c>
      <c r="D1273" s="279" t="s">
        <v>22</v>
      </c>
      <c r="E1273" s="279">
        <v>57</v>
      </c>
      <c r="F1273" s="34">
        <v>4500</v>
      </c>
      <c r="G1273" s="280">
        <f t="shared" si="13"/>
        <v>256500</v>
      </c>
    </row>
    <row r="1274" spans="2:7">
      <c r="C1274" s="223"/>
      <c r="D1274" s="279"/>
      <c r="E1274" s="279"/>
      <c r="F1274" s="34"/>
      <c r="G1274" s="280"/>
    </row>
    <row r="1275" spans="2:7" ht="60.6" customHeight="1">
      <c r="B1275" s="230">
        <f>B1273+1</f>
        <v>4</v>
      </c>
      <c r="C1275" s="223" t="s">
        <v>261</v>
      </c>
      <c r="D1275" s="279" t="s">
        <v>22</v>
      </c>
      <c r="E1275" s="279">
        <v>6</v>
      </c>
      <c r="F1275" s="34">
        <v>6000</v>
      </c>
      <c r="G1275" s="280">
        <f t="shared" si="13"/>
        <v>36000</v>
      </c>
    </row>
    <row r="1276" spans="2:7">
      <c r="C1276" s="223"/>
      <c r="D1276" s="279"/>
      <c r="E1276" s="279"/>
      <c r="F1276" s="34"/>
      <c r="G1276" s="280"/>
    </row>
    <row r="1277" spans="2:7">
      <c r="C1277" s="278" t="s">
        <v>52</v>
      </c>
      <c r="D1277" s="279"/>
      <c r="E1277" s="279"/>
      <c r="F1277" s="34"/>
      <c r="G1277" s="280"/>
    </row>
    <row r="1278" spans="2:7">
      <c r="C1278" s="223"/>
      <c r="D1278" s="279"/>
      <c r="E1278" s="279"/>
      <c r="F1278" s="34"/>
      <c r="G1278" s="280"/>
    </row>
    <row r="1279" spans="2:7">
      <c r="C1279" s="224" t="s">
        <v>53</v>
      </c>
      <c r="D1279" s="279"/>
      <c r="E1279" s="279"/>
      <c r="F1279" s="34"/>
      <c r="G1279" s="280"/>
    </row>
    <row r="1280" spans="2:7">
      <c r="C1280" s="223"/>
      <c r="D1280" s="279"/>
      <c r="E1280" s="279"/>
      <c r="F1280" s="34"/>
      <c r="G1280" s="280"/>
    </row>
    <row r="1281" spans="2:8">
      <c r="B1281" s="230">
        <f>B1275+1</f>
        <v>5</v>
      </c>
      <c r="C1281" s="223" t="s">
        <v>1465</v>
      </c>
      <c r="D1281" s="279" t="s">
        <v>32</v>
      </c>
      <c r="E1281" s="279">
        <v>1037</v>
      </c>
      <c r="F1281" s="34">
        <v>65</v>
      </c>
      <c r="G1281" s="280">
        <f>(E1281*F1281)</f>
        <v>67405</v>
      </c>
    </row>
    <row r="1282" spans="2:8">
      <c r="C1282" s="223"/>
      <c r="D1282" s="279"/>
      <c r="E1282" s="279"/>
      <c r="F1282" s="34"/>
      <c r="G1282" s="280"/>
    </row>
    <row r="1283" spans="2:8">
      <c r="C1283" s="223"/>
      <c r="D1283" s="279"/>
      <c r="E1283" s="279"/>
      <c r="F1283" s="34"/>
      <c r="G1283" s="280"/>
    </row>
    <row r="1284" spans="2:8">
      <c r="C1284" s="278" t="s">
        <v>232</v>
      </c>
      <c r="D1284" s="279"/>
      <c r="E1284" s="279"/>
      <c r="F1284" s="34"/>
      <c r="G1284" s="280"/>
    </row>
    <row r="1285" spans="2:8">
      <c r="C1285" s="278" t="s">
        <v>51</v>
      </c>
      <c r="D1285" s="279"/>
      <c r="E1285" s="279"/>
      <c r="F1285" s="34"/>
      <c r="G1285" s="280"/>
    </row>
    <row r="1286" spans="2:8" s="285" customFormat="1">
      <c r="C1286" s="278" t="s">
        <v>1560</v>
      </c>
      <c r="D1286" s="282"/>
      <c r="E1286" s="282"/>
      <c r="F1286" s="283"/>
      <c r="G1286" s="284">
        <f>SUM(G1267:G1285)</f>
        <v>405205</v>
      </c>
      <c r="H1286" s="242"/>
    </row>
    <row r="1287" spans="2:8">
      <c r="C1287" s="223"/>
      <c r="D1287" s="279"/>
      <c r="E1287" s="279"/>
      <c r="F1287" s="34"/>
      <c r="G1287" s="280"/>
    </row>
    <row r="1288" spans="2:8" s="277" customFormat="1">
      <c r="C1288" s="288"/>
      <c r="D1288" s="289"/>
      <c r="E1288" s="289"/>
      <c r="F1288" s="290"/>
      <c r="G1288" s="291"/>
    </row>
    <row r="1289" spans="2:8" s="277" customFormat="1">
      <c r="B1289" s="230"/>
      <c r="C1289" s="223"/>
      <c r="D1289" s="279"/>
      <c r="E1289" s="279"/>
      <c r="F1289" s="34"/>
      <c r="G1289" s="280"/>
    </row>
    <row r="1290" spans="2:8">
      <c r="C1290" s="278" t="s">
        <v>1559</v>
      </c>
      <c r="D1290" s="279"/>
      <c r="E1290" s="279"/>
      <c r="F1290" s="34"/>
      <c r="G1290" s="280"/>
    </row>
    <row r="1291" spans="2:8">
      <c r="C1291" s="278"/>
      <c r="D1291" s="279"/>
      <c r="E1291" s="279"/>
      <c r="F1291" s="34"/>
      <c r="G1291" s="280"/>
    </row>
    <row r="1292" spans="2:8">
      <c r="C1292" s="278" t="s">
        <v>253</v>
      </c>
      <c r="D1292" s="279"/>
      <c r="E1292" s="279"/>
      <c r="F1292" s="34"/>
      <c r="G1292" s="280"/>
    </row>
    <row r="1293" spans="2:8">
      <c r="C1293" s="278"/>
      <c r="D1293" s="279"/>
      <c r="E1293" s="279"/>
      <c r="F1293" s="34"/>
      <c r="G1293" s="280"/>
    </row>
    <row r="1294" spans="2:8">
      <c r="C1294" s="278" t="s">
        <v>1469</v>
      </c>
      <c r="D1294" s="279"/>
      <c r="E1294" s="279"/>
      <c r="F1294" s="34"/>
      <c r="G1294" s="280"/>
    </row>
    <row r="1295" spans="2:8">
      <c r="C1295" s="223"/>
      <c r="D1295" s="279"/>
      <c r="E1295" s="279"/>
      <c r="F1295" s="34"/>
      <c r="G1295" s="280"/>
    </row>
    <row r="1296" spans="2:8">
      <c r="C1296" s="103" t="s">
        <v>1444</v>
      </c>
      <c r="D1296" s="91"/>
      <c r="E1296" s="279"/>
      <c r="F1296" s="34"/>
      <c r="G1296" s="280"/>
    </row>
    <row r="1297" spans="3:8">
      <c r="C1297" s="103" t="s">
        <v>1457</v>
      </c>
      <c r="D1297" s="91"/>
      <c r="E1297" s="279"/>
      <c r="F1297" s="34"/>
      <c r="G1297" s="280"/>
    </row>
    <row r="1298" spans="3:8">
      <c r="C1298" s="103"/>
      <c r="D1298" s="91"/>
      <c r="E1298" s="279"/>
      <c r="F1298" s="34"/>
      <c r="G1298" s="280"/>
    </row>
    <row r="1299" spans="3:8">
      <c r="C1299" s="103" t="s">
        <v>789</v>
      </c>
      <c r="D1299" s="58" t="s">
        <v>8</v>
      </c>
      <c r="E1299" s="279"/>
      <c r="F1299" s="34"/>
      <c r="G1299" s="280"/>
    </row>
    <row r="1300" spans="3:8">
      <c r="C1300" s="103"/>
      <c r="D1300" s="91"/>
      <c r="E1300" s="279"/>
      <c r="F1300" s="34"/>
      <c r="G1300" s="280"/>
    </row>
    <row r="1301" spans="3:8">
      <c r="C1301" s="103" t="s">
        <v>1073</v>
      </c>
      <c r="D1301" s="58" t="s">
        <v>11</v>
      </c>
      <c r="E1301" s="279"/>
      <c r="F1301" s="34"/>
      <c r="G1301" s="280"/>
    </row>
    <row r="1302" spans="3:8">
      <c r="C1302" s="103"/>
      <c r="D1302" s="91"/>
      <c r="E1302" s="279"/>
      <c r="F1302" s="34"/>
      <c r="G1302" s="280"/>
    </row>
    <row r="1303" spans="3:8">
      <c r="C1303" s="103" t="s">
        <v>1461</v>
      </c>
      <c r="D1303" s="91"/>
      <c r="E1303" s="279"/>
      <c r="F1303" s="34"/>
      <c r="G1303" s="280"/>
    </row>
    <row r="1304" spans="3:8">
      <c r="C1304" s="103" t="s">
        <v>1466</v>
      </c>
      <c r="D1304" s="91"/>
      <c r="E1304" s="279"/>
      <c r="F1304" s="34"/>
      <c r="G1304" s="280"/>
    </row>
    <row r="1305" spans="3:8">
      <c r="C1305" s="103"/>
      <c r="D1305" s="91"/>
      <c r="E1305" s="279"/>
      <c r="F1305" s="34"/>
      <c r="G1305" s="280"/>
    </row>
    <row r="1306" spans="3:8">
      <c r="C1306" s="103" t="s">
        <v>1467</v>
      </c>
      <c r="D1306" s="91"/>
      <c r="E1306" s="279"/>
      <c r="F1306" s="34"/>
      <c r="G1306" s="280"/>
    </row>
    <row r="1307" spans="3:8">
      <c r="C1307" s="103" t="s">
        <v>1468</v>
      </c>
      <c r="D1307" s="91"/>
      <c r="E1307" s="279"/>
      <c r="F1307" s="34"/>
      <c r="G1307" s="280"/>
    </row>
    <row r="1308" spans="3:8">
      <c r="C1308" s="103" t="s">
        <v>1075</v>
      </c>
      <c r="D1308" s="91"/>
      <c r="E1308" s="279"/>
      <c r="F1308" s="34"/>
      <c r="G1308" s="280"/>
    </row>
    <row r="1309" spans="3:8">
      <c r="C1309" s="223"/>
      <c r="D1309" s="279"/>
      <c r="E1309" s="279"/>
      <c r="F1309" s="34"/>
      <c r="G1309" s="280"/>
    </row>
    <row r="1310" spans="3:8">
      <c r="C1310" s="223" t="s">
        <v>264</v>
      </c>
      <c r="D1310" s="279"/>
      <c r="E1310" s="279"/>
      <c r="F1310" s="34"/>
      <c r="G1310" s="280"/>
    </row>
    <row r="1311" spans="3:8">
      <c r="C1311" s="223"/>
      <c r="D1311" s="279"/>
      <c r="E1311" s="279"/>
      <c r="F1311" s="34"/>
      <c r="G1311" s="280"/>
    </row>
    <row r="1312" spans="3:8" s="285" customFormat="1" ht="117">
      <c r="C1312" s="224" t="s">
        <v>1326</v>
      </c>
      <c r="D1312" s="282" t="s">
        <v>11</v>
      </c>
      <c r="E1312" s="282"/>
      <c r="F1312" s="283"/>
      <c r="G1312" s="284"/>
      <c r="H1312" s="242"/>
    </row>
    <row r="1313" spans="2:8">
      <c r="C1313" s="223"/>
      <c r="D1313" s="279"/>
      <c r="E1313" s="279"/>
      <c r="F1313" s="34"/>
      <c r="G1313" s="280"/>
    </row>
    <row r="1314" spans="2:8">
      <c r="B1314" s="230">
        <v>1</v>
      </c>
      <c r="C1314" s="223" t="s">
        <v>1327</v>
      </c>
      <c r="D1314" s="279" t="s">
        <v>15</v>
      </c>
      <c r="E1314" s="279">
        <v>990</v>
      </c>
      <c r="F1314" s="34">
        <v>280</v>
      </c>
      <c r="G1314" s="280">
        <f t="shared" si="13"/>
        <v>277200</v>
      </c>
    </row>
    <row r="1315" spans="2:8">
      <c r="C1315" s="223"/>
      <c r="D1315" s="279"/>
      <c r="E1315" s="279"/>
      <c r="F1315" s="34"/>
      <c r="G1315" s="280"/>
    </row>
    <row r="1316" spans="2:8" s="285" customFormat="1" ht="117">
      <c r="C1316" s="434" t="s">
        <v>1328</v>
      </c>
      <c r="D1316" s="435" t="s">
        <v>11</v>
      </c>
      <c r="E1316" s="435"/>
      <c r="F1316" s="283"/>
      <c r="G1316" s="284"/>
      <c r="H1316" s="242"/>
    </row>
    <row r="1317" spans="2:8">
      <c r="C1317" s="436"/>
      <c r="D1317" s="437"/>
      <c r="E1317" s="437"/>
      <c r="F1317" s="34"/>
      <c r="G1317" s="280"/>
    </row>
    <row r="1318" spans="2:8">
      <c r="B1318" s="230">
        <f>B1314+1</f>
        <v>2</v>
      </c>
      <c r="C1318" s="436" t="s">
        <v>1329</v>
      </c>
      <c r="D1318" s="437" t="s">
        <v>15</v>
      </c>
      <c r="E1318" s="437">
        <f>990*0+428</f>
        <v>428</v>
      </c>
      <c r="F1318" s="34">
        <v>280</v>
      </c>
      <c r="G1318" s="280">
        <f t="shared" ref="G1318" si="14">(E1318*F1318)</f>
        <v>119840</v>
      </c>
    </row>
    <row r="1319" spans="2:8">
      <c r="C1319" s="223"/>
      <c r="D1319" s="279"/>
      <c r="E1319" s="279"/>
      <c r="F1319" s="34"/>
      <c r="G1319" s="280"/>
    </row>
    <row r="1320" spans="2:8" ht="46.8">
      <c r="C1320" s="223" t="s">
        <v>1331</v>
      </c>
      <c r="D1320" s="279"/>
      <c r="E1320" s="279"/>
      <c r="F1320" s="34"/>
      <c r="G1320" s="280"/>
    </row>
    <row r="1321" spans="2:8">
      <c r="C1321" s="223"/>
      <c r="D1321" s="279"/>
      <c r="E1321" s="279"/>
      <c r="F1321" s="34"/>
      <c r="G1321" s="280"/>
    </row>
    <row r="1322" spans="2:8">
      <c r="B1322" s="230">
        <f>B1318+1</f>
        <v>3</v>
      </c>
      <c r="C1322" s="223" t="s">
        <v>1332</v>
      </c>
      <c r="D1322" s="279" t="s">
        <v>32</v>
      </c>
      <c r="E1322" s="279">
        <v>345</v>
      </c>
      <c r="F1322" s="34">
        <v>187.87</v>
      </c>
      <c r="G1322" s="280">
        <f t="shared" ref="G1322" si="15">(E1322*F1322)</f>
        <v>64815.15</v>
      </c>
    </row>
    <row r="1323" spans="2:8">
      <c r="C1323" s="223"/>
      <c r="D1323" s="279"/>
      <c r="E1323" s="279"/>
      <c r="F1323" s="34"/>
      <c r="G1323" s="280"/>
    </row>
    <row r="1324" spans="2:8">
      <c r="C1324" s="224" t="s">
        <v>1330</v>
      </c>
      <c r="D1324" s="282" t="s">
        <v>11</v>
      </c>
      <c r="E1324" s="279"/>
      <c r="F1324" s="34"/>
      <c r="G1324" s="280"/>
    </row>
    <row r="1325" spans="2:8">
      <c r="C1325" s="223"/>
      <c r="D1325" s="279"/>
      <c r="E1325" s="279"/>
      <c r="F1325" s="34"/>
      <c r="G1325" s="280"/>
    </row>
    <row r="1326" spans="2:8">
      <c r="B1326" s="230">
        <f>B1322+1</f>
        <v>4</v>
      </c>
      <c r="C1326" s="223" t="s">
        <v>267</v>
      </c>
      <c r="D1326" s="279" t="s">
        <v>32</v>
      </c>
      <c r="E1326" s="279">
        <v>28</v>
      </c>
      <c r="F1326" s="34">
        <v>160</v>
      </c>
      <c r="G1326" s="280">
        <f t="shared" si="13"/>
        <v>4480</v>
      </c>
    </row>
    <row r="1327" spans="2:8">
      <c r="C1327" s="223"/>
      <c r="D1327" s="279"/>
      <c r="E1327" s="279"/>
      <c r="F1327" s="34"/>
      <c r="G1327" s="280"/>
    </row>
    <row r="1328" spans="2:8">
      <c r="C1328" s="223" t="s">
        <v>268</v>
      </c>
      <c r="D1328" s="279"/>
      <c r="E1328" s="279"/>
      <c r="F1328" s="34"/>
      <c r="G1328" s="280"/>
    </row>
    <row r="1329" spans="2:8">
      <c r="C1329" s="223"/>
      <c r="D1329" s="279"/>
      <c r="E1329" s="279"/>
      <c r="F1329" s="34"/>
      <c r="G1329" s="280"/>
    </row>
    <row r="1330" spans="2:8">
      <c r="B1330" s="230">
        <f>B1326+1</f>
        <v>5</v>
      </c>
      <c r="C1330" s="223" t="s">
        <v>269</v>
      </c>
      <c r="D1330" s="279" t="s">
        <v>32</v>
      </c>
      <c r="E1330" s="279">
        <v>1127</v>
      </c>
      <c r="F1330" s="34">
        <v>110</v>
      </c>
      <c r="G1330" s="280">
        <f t="shared" si="13"/>
        <v>123970</v>
      </c>
    </row>
    <row r="1331" spans="2:8">
      <c r="C1331" s="223"/>
      <c r="D1331" s="279"/>
      <c r="E1331" s="279"/>
      <c r="F1331" s="34"/>
      <c r="G1331" s="280"/>
    </row>
    <row r="1332" spans="2:8">
      <c r="C1332" s="223" t="s">
        <v>270</v>
      </c>
      <c r="D1332" s="279"/>
      <c r="E1332" s="279"/>
      <c r="F1332" s="34"/>
      <c r="G1332" s="280"/>
    </row>
    <row r="1333" spans="2:8">
      <c r="C1333" s="223"/>
      <c r="D1333" s="279"/>
      <c r="E1333" s="279"/>
      <c r="F1333" s="34"/>
      <c r="G1333" s="280"/>
    </row>
    <row r="1334" spans="2:8">
      <c r="B1334" s="230">
        <f>B1330+1</f>
        <v>6</v>
      </c>
      <c r="C1334" s="223" t="s">
        <v>1591</v>
      </c>
      <c r="D1334" s="279" t="s">
        <v>15</v>
      </c>
      <c r="E1334" s="279">
        <v>990</v>
      </c>
      <c r="F1334" s="34">
        <v>80</v>
      </c>
      <c r="G1334" s="280">
        <f t="shared" ref="G1334:G1467" si="16">(E1334*F1334)</f>
        <v>79200</v>
      </c>
    </row>
    <row r="1335" spans="2:8">
      <c r="C1335" s="223"/>
      <c r="D1335" s="279"/>
      <c r="E1335" s="279"/>
      <c r="F1335" s="34"/>
      <c r="G1335" s="280"/>
    </row>
    <row r="1336" spans="2:8">
      <c r="C1336" s="278" t="s">
        <v>253</v>
      </c>
      <c r="D1336" s="279"/>
      <c r="E1336" s="279"/>
      <c r="F1336" s="34"/>
      <c r="G1336" s="280"/>
    </row>
    <row r="1337" spans="2:8">
      <c r="C1337" s="278" t="s">
        <v>263</v>
      </c>
      <c r="D1337" s="279"/>
      <c r="E1337" s="279"/>
      <c r="F1337" s="34"/>
      <c r="G1337" s="280"/>
    </row>
    <row r="1338" spans="2:8" s="285" customFormat="1">
      <c r="C1338" s="278" t="s">
        <v>1560</v>
      </c>
      <c r="D1338" s="282"/>
      <c r="E1338" s="282"/>
      <c r="F1338" s="283"/>
      <c r="G1338" s="284">
        <f>SUM(G1314:G1337)</f>
        <v>669505.15</v>
      </c>
      <c r="H1338" s="242"/>
    </row>
    <row r="1339" spans="2:8">
      <c r="C1339" s="223"/>
      <c r="D1339" s="279"/>
      <c r="E1339" s="279"/>
      <c r="F1339" s="34"/>
      <c r="G1339" s="280"/>
    </row>
    <row r="1340" spans="2:8" s="277" customFormat="1">
      <c r="C1340" s="288"/>
      <c r="D1340" s="289"/>
      <c r="E1340" s="289"/>
      <c r="F1340" s="290"/>
      <c r="G1340" s="291"/>
    </row>
    <row r="1341" spans="2:8">
      <c r="C1341" s="223"/>
      <c r="D1341" s="279"/>
      <c r="E1341" s="279"/>
      <c r="F1341" s="34"/>
      <c r="G1341" s="280"/>
    </row>
    <row r="1342" spans="2:8">
      <c r="C1342" s="278" t="s">
        <v>1559</v>
      </c>
      <c r="D1342" s="279"/>
      <c r="E1342" s="279"/>
      <c r="F1342" s="34"/>
      <c r="G1342" s="280"/>
    </row>
    <row r="1343" spans="2:8">
      <c r="C1343" s="223"/>
      <c r="D1343" s="279"/>
      <c r="E1343" s="279"/>
      <c r="F1343" s="34"/>
      <c r="G1343" s="280"/>
    </row>
    <row r="1344" spans="2:8">
      <c r="C1344" s="278" t="s">
        <v>262</v>
      </c>
      <c r="D1344" s="279"/>
      <c r="E1344" s="279"/>
      <c r="F1344" s="34"/>
      <c r="G1344" s="280"/>
    </row>
    <row r="1345" spans="2:7">
      <c r="C1345" s="278"/>
      <c r="D1345" s="279"/>
      <c r="E1345" s="279"/>
      <c r="F1345" s="34"/>
      <c r="G1345" s="280"/>
    </row>
    <row r="1346" spans="2:7">
      <c r="C1346" s="278" t="s">
        <v>50</v>
      </c>
      <c r="D1346" s="279"/>
      <c r="E1346" s="279"/>
      <c r="F1346" s="34"/>
      <c r="G1346" s="280"/>
    </row>
    <row r="1347" spans="2:7">
      <c r="C1347" s="223"/>
      <c r="D1347" s="279"/>
      <c r="E1347" s="279"/>
      <c r="F1347" s="34"/>
      <c r="G1347" s="280"/>
    </row>
    <row r="1348" spans="2:7">
      <c r="C1348" s="103" t="s">
        <v>1444</v>
      </c>
      <c r="D1348" s="279"/>
      <c r="E1348" s="279"/>
      <c r="F1348" s="34"/>
      <c r="G1348" s="280"/>
    </row>
    <row r="1349" spans="2:7">
      <c r="C1349" s="103" t="s">
        <v>1457</v>
      </c>
      <c r="D1349" s="279"/>
      <c r="E1349" s="279"/>
      <c r="F1349" s="34"/>
      <c r="G1349" s="280"/>
    </row>
    <row r="1350" spans="2:7">
      <c r="C1350" s="223"/>
      <c r="D1350" s="279"/>
      <c r="E1350" s="279"/>
      <c r="F1350" s="34"/>
      <c r="G1350" s="280"/>
    </row>
    <row r="1351" spans="2:7">
      <c r="C1351" s="223" t="s">
        <v>273</v>
      </c>
      <c r="D1351" s="279"/>
      <c r="E1351" s="279"/>
      <c r="F1351" s="34"/>
      <c r="G1351" s="280"/>
    </row>
    <row r="1352" spans="2:7">
      <c r="C1352" s="223"/>
      <c r="D1352" s="279"/>
      <c r="E1352" s="279"/>
      <c r="F1352" s="34"/>
      <c r="G1352" s="280"/>
    </row>
    <row r="1353" spans="2:7">
      <c r="C1353" s="223" t="s">
        <v>274</v>
      </c>
      <c r="D1353" s="279"/>
      <c r="E1353" s="279"/>
      <c r="F1353" s="34"/>
      <c r="G1353" s="280"/>
    </row>
    <row r="1354" spans="2:7">
      <c r="C1354" s="223"/>
      <c r="D1354" s="279"/>
      <c r="E1354" s="279"/>
      <c r="F1354" s="34"/>
      <c r="G1354" s="280"/>
    </row>
    <row r="1355" spans="2:7">
      <c r="B1355" s="230">
        <v>1</v>
      </c>
      <c r="C1355" s="223" t="s">
        <v>275</v>
      </c>
      <c r="D1355" s="279" t="s">
        <v>15</v>
      </c>
      <c r="E1355" s="279">
        <v>1043</v>
      </c>
      <c r="F1355" s="34">
        <v>480</v>
      </c>
      <c r="G1355" s="280">
        <f t="shared" si="16"/>
        <v>500640</v>
      </c>
    </row>
    <row r="1356" spans="2:7">
      <c r="C1356" s="223"/>
      <c r="D1356" s="279"/>
      <c r="E1356" s="279"/>
      <c r="F1356" s="34"/>
      <c r="G1356" s="280"/>
    </row>
    <row r="1357" spans="2:7">
      <c r="C1357" s="223" t="s">
        <v>276</v>
      </c>
      <c r="D1357" s="279"/>
      <c r="E1357" s="279"/>
      <c r="F1357" s="34"/>
      <c r="G1357" s="280"/>
    </row>
    <row r="1358" spans="2:7">
      <c r="C1358" s="223"/>
      <c r="D1358" s="279"/>
      <c r="E1358" s="279"/>
      <c r="F1358" s="34"/>
      <c r="G1358" s="280"/>
    </row>
    <row r="1359" spans="2:7" ht="46.8">
      <c r="B1359" s="230">
        <f>B1355+1</f>
        <v>2</v>
      </c>
      <c r="C1359" s="223" t="s">
        <v>277</v>
      </c>
      <c r="D1359" s="279" t="s">
        <v>15</v>
      </c>
      <c r="E1359" s="279">
        <v>1043</v>
      </c>
      <c r="F1359" s="34">
        <v>80</v>
      </c>
      <c r="G1359" s="280">
        <f t="shared" si="16"/>
        <v>83440</v>
      </c>
    </row>
    <row r="1360" spans="2:7">
      <c r="C1360" s="223"/>
      <c r="D1360" s="279"/>
      <c r="E1360" s="279"/>
      <c r="F1360" s="34"/>
      <c r="G1360" s="280"/>
    </row>
    <row r="1361" spans="2:8">
      <c r="B1361" s="230">
        <f>B1359+1</f>
        <v>3</v>
      </c>
      <c r="C1361" s="223" t="s">
        <v>278</v>
      </c>
      <c r="D1361" s="279" t="s">
        <v>15</v>
      </c>
      <c r="E1361" s="279">
        <v>1043</v>
      </c>
      <c r="F1361" s="34">
        <v>120</v>
      </c>
      <c r="G1361" s="280">
        <f t="shared" ref="G1361" si="17">(E1361*F1361)</f>
        <v>125160</v>
      </c>
    </row>
    <row r="1362" spans="2:8">
      <c r="C1362" s="223"/>
      <c r="D1362" s="279"/>
      <c r="E1362" s="279"/>
      <c r="F1362" s="34"/>
      <c r="G1362" s="280"/>
    </row>
    <row r="1363" spans="2:8">
      <c r="C1363" s="223"/>
      <c r="D1363" s="279"/>
      <c r="E1363" s="279"/>
      <c r="F1363" s="34"/>
      <c r="G1363" s="280"/>
    </row>
    <row r="1364" spans="2:8">
      <c r="C1364" s="278" t="s">
        <v>262</v>
      </c>
      <c r="D1364" s="279"/>
      <c r="E1364" s="279"/>
      <c r="F1364" s="34"/>
      <c r="G1364" s="280"/>
    </row>
    <row r="1365" spans="2:8">
      <c r="C1365" s="278" t="s">
        <v>50</v>
      </c>
      <c r="D1365" s="279"/>
      <c r="E1365" s="279"/>
      <c r="F1365" s="34"/>
      <c r="G1365" s="280"/>
    </row>
    <row r="1366" spans="2:8" s="285" customFormat="1">
      <c r="C1366" s="278" t="s">
        <v>1560</v>
      </c>
      <c r="D1366" s="282"/>
      <c r="E1366" s="282"/>
      <c r="F1366" s="283"/>
      <c r="G1366" s="284">
        <f>SUM(G1355:G1365)</f>
        <v>709240</v>
      </c>
      <c r="H1366" s="242"/>
    </row>
    <row r="1367" spans="2:8">
      <c r="C1367" s="278"/>
      <c r="D1367" s="279"/>
      <c r="E1367" s="279"/>
      <c r="F1367" s="34"/>
      <c r="G1367" s="280"/>
    </row>
    <row r="1368" spans="2:8" s="277" customFormat="1">
      <c r="C1368" s="293"/>
      <c r="D1368" s="289"/>
      <c r="E1368" s="289"/>
      <c r="F1368" s="290"/>
      <c r="G1368" s="291"/>
    </row>
    <row r="1369" spans="2:8" s="277" customFormat="1">
      <c r="B1369" s="230"/>
      <c r="C1369" s="278"/>
      <c r="D1369" s="279"/>
      <c r="E1369" s="279"/>
      <c r="F1369" s="34"/>
      <c r="G1369" s="280"/>
    </row>
    <row r="1370" spans="2:8">
      <c r="C1370" s="278" t="s">
        <v>1559</v>
      </c>
      <c r="D1370" s="279"/>
      <c r="E1370" s="279"/>
      <c r="F1370" s="34"/>
      <c r="G1370" s="280"/>
    </row>
    <row r="1371" spans="2:8">
      <c r="C1371" s="278"/>
      <c r="D1371" s="279"/>
      <c r="E1371" s="279"/>
      <c r="F1371" s="34"/>
      <c r="G1371" s="280"/>
    </row>
    <row r="1372" spans="2:8">
      <c r="C1372" s="278" t="s">
        <v>272</v>
      </c>
      <c r="D1372" s="279"/>
      <c r="E1372" s="279"/>
      <c r="F1372" s="34"/>
      <c r="G1372" s="280"/>
    </row>
    <row r="1373" spans="2:8">
      <c r="C1373" s="278"/>
      <c r="D1373" s="279"/>
      <c r="E1373" s="279"/>
      <c r="F1373" s="34"/>
      <c r="G1373" s="280"/>
    </row>
    <row r="1374" spans="2:8">
      <c r="C1374" s="278" t="s">
        <v>54</v>
      </c>
      <c r="D1374" s="279"/>
      <c r="E1374" s="279"/>
      <c r="F1374" s="34"/>
      <c r="G1374" s="280"/>
    </row>
    <row r="1375" spans="2:8">
      <c r="C1375" s="223"/>
      <c r="D1375" s="279"/>
      <c r="E1375" s="279"/>
      <c r="F1375" s="34"/>
      <c r="G1375" s="280"/>
    </row>
    <row r="1376" spans="2:8">
      <c r="C1376" s="103" t="s">
        <v>1444</v>
      </c>
      <c r="D1376" s="91"/>
      <c r="E1376" s="279"/>
      <c r="F1376" s="34"/>
      <c r="G1376" s="280"/>
    </row>
    <row r="1377" spans="3:7">
      <c r="C1377" s="103" t="s">
        <v>1457</v>
      </c>
      <c r="D1377" s="91"/>
      <c r="E1377" s="279"/>
      <c r="F1377" s="34"/>
      <c r="G1377" s="280"/>
    </row>
    <row r="1378" spans="3:7">
      <c r="C1378" s="103"/>
      <c r="D1378" s="91"/>
      <c r="E1378" s="279"/>
      <c r="F1378" s="34"/>
      <c r="G1378" s="280"/>
    </row>
    <row r="1379" spans="3:7">
      <c r="C1379" s="103" t="s">
        <v>789</v>
      </c>
      <c r="D1379" s="58" t="s">
        <v>8</v>
      </c>
      <c r="E1379" s="279"/>
      <c r="F1379" s="34"/>
      <c r="G1379" s="280"/>
    </row>
    <row r="1380" spans="3:7">
      <c r="C1380" s="103"/>
      <c r="D1380" s="91"/>
      <c r="E1380" s="279"/>
      <c r="F1380" s="34"/>
      <c r="G1380" s="280"/>
    </row>
    <row r="1381" spans="3:7">
      <c r="C1381" s="103" t="s">
        <v>1076</v>
      </c>
      <c r="D1381" s="58" t="s">
        <v>11</v>
      </c>
      <c r="E1381" s="279"/>
      <c r="F1381" s="34"/>
      <c r="G1381" s="280"/>
    </row>
    <row r="1382" spans="3:7">
      <c r="C1382" s="103"/>
      <c r="D1382" s="91"/>
      <c r="E1382" s="279"/>
      <c r="F1382" s="34"/>
      <c r="G1382" s="280"/>
    </row>
    <row r="1383" spans="3:7">
      <c r="C1383" s="103" t="s">
        <v>1074</v>
      </c>
      <c r="D1383" s="91"/>
      <c r="E1383" s="279"/>
      <c r="F1383" s="34"/>
      <c r="G1383" s="280"/>
    </row>
    <row r="1384" spans="3:7">
      <c r="C1384" s="103" t="s">
        <v>1077</v>
      </c>
      <c r="D1384" s="91"/>
      <c r="E1384" s="279"/>
      <c r="F1384" s="34"/>
      <c r="G1384" s="280"/>
    </row>
    <row r="1385" spans="3:7">
      <c r="C1385" s="103"/>
      <c r="D1385" s="91"/>
      <c r="E1385" s="279"/>
      <c r="F1385" s="34"/>
      <c r="G1385" s="280"/>
    </row>
    <row r="1386" spans="3:7">
      <c r="C1386" s="103" t="s">
        <v>1078</v>
      </c>
      <c r="D1386" s="58" t="s">
        <v>11</v>
      </c>
      <c r="E1386" s="279"/>
      <c r="F1386" s="34"/>
      <c r="G1386" s="280"/>
    </row>
    <row r="1387" spans="3:7">
      <c r="C1387" s="103"/>
      <c r="D1387" s="91"/>
      <c r="E1387" s="279"/>
      <c r="F1387" s="34"/>
      <c r="G1387" s="280"/>
    </row>
    <row r="1388" spans="3:7">
      <c r="C1388" s="103" t="s">
        <v>1079</v>
      </c>
      <c r="D1388" s="91"/>
      <c r="E1388" s="279"/>
      <c r="F1388" s="34"/>
      <c r="G1388" s="280"/>
    </row>
    <row r="1389" spans="3:7">
      <c r="C1389" s="103" t="s">
        <v>1080</v>
      </c>
      <c r="D1389" s="91"/>
      <c r="E1389" s="279"/>
      <c r="F1389" s="34"/>
      <c r="G1389" s="280"/>
    </row>
    <row r="1390" spans="3:7">
      <c r="C1390" s="103"/>
      <c r="D1390" s="91"/>
      <c r="E1390" s="279"/>
      <c r="F1390" s="34"/>
      <c r="G1390" s="280"/>
    </row>
    <row r="1391" spans="3:7">
      <c r="C1391" s="103" t="s">
        <v>1081</v>
      </c>
      <c r="D1391" s="91"/>
      <c r="E1391" s="279"/>
      <c r="F1391" s="34"/>
      <c r="G1391" s="280"/>
    </row>
    <row r="1392" spans="3:7">
      <c r="C1392" s="103"/>
      <c r="D1392" s="91"/>
      <c r="E1392" s="279"/>
      <c r="F1392" s="34"/>
      <c r="G1392" s="280"/>
    </row>
    <row r="1393" spans="3:7">
      <c r="C1393" s="103" t="s">
        <v>1082</v>
      </c>
      <c r="D1393" s="91"/>
      <c r="E1393" s="279"/>
      <c r="F1393" s="34"/>
      <c r="G1393" s="280"/>
    </row>
    <row r="1394" spans="3:7">
      <c r="C1394" s="103"/>
      <c r="D1394" s="91"/>
      <c r="E1394" s="279"/>
      <c r="F1394" s="34"/>
      <c r="G1394" s="280"/>
    </row>
    <row r="1395" spans="3:7">
      <c r="C1395" s="103" t="s">
        <v>1083</v>
      </c>
      <c r="D1395" s="91"/>
      <c r="E1395" s="279"/>
      <c r="F1395" s="34"/>
      <c r="G1395" s="280"/>
    </row>
    <row r="1396" spans="3:7">
      <c r="C1396" s="103"/>
      <c r="D1396" s="91"/>
      <c r="E1396" s="279"/>
      <c r="F1396" s="34"/>
      <c r="G1396" s="280"/>
    </row>
    <row r="1397" spans="3:7">
      <c r="C1397" s="103" t="s">
        <v>1084</v>
      </c>
      <c r="D1397" s="91"/>
      <c r="E1397" s="279"/>
      <c r="F1397" s="34"/>
      <c r="G1397" s="280"/>
    </row>
    <row r="1398" spans="3:7">
      <c r="C1398" s="103"/>
      <c r="D1398" s="91"/>
      <c r="E1398" s="279"/>
      <c r="F1398" s="34"/>
      <c r="G1398" s="280"/>
    </row>
    <row r="1399" spans="3:7">
      <c r="C1399" s="103" t="s">
        <v>1085</v>
      </c>
      <c r="D1399" s="91"/>
      <c r="E1399" s="279"/>
      <c r="F1399" s="34"/>
      <c r="G1399" s="280"/>
    </row>
    <row r="1400" spans="3:7">
      <c r="C1400" s="103"/>
      <c r="D1400" s="91"/>
      <c r="E1400" s="279"/>
      <c r="F1400" s="34"/>
      <c r="G1400" s="280"/>
    </row>
    <row r="1401" spans="3:7">
      <c r="C1401" s="103" t="s">
        <v>1086</v>
      </c>
      <c r="D1401" s="91"/>
      <c r="E1401" s="279"/>
      <c r="F1401" s="34"/>
      <c r="G1401" s="280"/>
    </row>
    <row r="1402" spans="3:7">
      <c r="C1402" s="103"/>
      <c r="D1402" s="91"/>
      <c r="E1402" s="279"/>
      <c r="F1402" s="34"/>
      <c r="G1402" s="280"/>
    </row>
    <row r="1403" spans="3:7">
      <c r="C1403" s="103" t="s">
        <v>1087</v>
      </c>
      <c r="D1403" s="91"/>
      <c r="E1403" s="279"/>
      <c r="F1403" s="34"/>
      <c r="G1403" s="280"/>
    </row>
    <row r="1404" spans="3:7">
      <c r="C1404" s="103"/>
      <c r="D1404" s="91"/>
      <c r="E1404" s="279"/>
      <c r="F1404" s="34"/>
      <c r="G1404" s="280"/>
    </row>
    <row r="1405" spans="3:7">
      <c r="C1405" s="103" t="s">
        <v>1088</v>
      </c>
      <c r="D1405" s="91"/>
      <c r="E1405" s="279"/>
      <c r="F1405" s="34"/>
      <c r="G1405" s="280"/>
    </row>
    <row r="1406" spans="3:7">
      <c r="C1406" s="103"/>
      <c r="D1406" s="91"/>
      <c r="E1406" s="279"/>
      <c r="F1406" s="34"/>
      <c r="G1406" s="280"/>
    </row>
    <row r="1407" spans="3:7">
      <c r="C1407" s="103" t="s">
        <v>1089</v>
      </c>
      <c r="D1407" s="91"/>
      <c r="E1407" s="279"/>
      <c r="F1407" s="34"/>
      <c r="G1407" s="280"/>
    </row>
    <row r="1408" spans="3:7">
      <c r="C1408" s="103"/>
      <c r="D1408" s="91"/>
      <c r="E1408" s="279"/>
      <c r="F1408" s="34"/>
      <c r="G1408" s="280"/>
    </row>
    <row r="1409" spans="3:8">
      <c r="C1409" s="103" t="s">
        <v>1090</v>
      </c>
      <c r="D1409" s="91"/>
      <c r="E1409" s="279"/>
      <c r="F1409" s="34"/>
      <c r="G1409" s="280"/>
    </row>
    <row r="1410" spans="3:8">
      <c r="C1410" s="103"/>
      <c r="D1410" s="91"/>
      <c r="E1410" s="279"/>
      <c r="F1410" s="34"/>
      <c r="G1410" s="280"/>
    </row>
    <row r="1411" spans="3:8">
      <c r="C1411" s="103" t="s">
        <v>1091</v>
      </c>
      <c r="D1411" s="91"/>
      <c r="E1411" s="279"/>
      <c r="F1411" s="34"/>
      <c r="G1411" s="280"/>
    </row>
    <row r="1412" spans="3:8">
      <c r="C1412" s="103"/>
      <c r="D1412" s="91"/>
      <c r="E1412" s="279"/>
      <c r="F1412" s="34"/>
      <c r="G1412" s="280"/>
    </row>
    <row r="1413" spans="3:8">
      <c r="C1413" s="103" t="s">
        <v>1092</v>
      </c>
      <c r="D1413" s="91"/>
      <c r="E1413" s="279"/>
      <c r="F1413" s="34"/>
      <c r="G1413" s="280"/>
    </row>
    <row r="1414" spans="3:8">
      <c r="C1414" s="223"/>
      <c r="D1414" s="279"/>
      <c r="E1414" s="279"/>
      <c r="F1414" s="34"/>
      <c r="G1414" s="280"/>
    </row>
    <row r="1415" spans="3:8">
      <c r="C1415" s="224" t="s">
        <v>280</v>
      </c>
      <c r="D1415" s="279"/>
      <c r="E1415" s="279"/>
      <c r="F1415" s="34"/>
      <c r="G1415" s="280"/>
    </row>
    <row r="1416" spans="3:8">
      <c r="C1416" s="223"/>
      <c r="D1416" s="279"/>
      <c r="E1416" s="279"/>
      <c r="F1416" s="34"/>
      <c r="G1416" s="280"/>
    </row>
    <row r="1417" spans="3:8">
      <c r="C1417" s="439" t="s">
        <v>281</v>
      </c>
      <c r="D1417" s="279" t="s">
        <v>22</v>
      </c>
      <c r="E1417" s="279">
        <v>36</v>
      </c>
      <c r="F1417" s="34">
        <v>40</v>
      </c>
      <c r="G1417" s="280">
        <f t="shared" si="16"/>
        <v>1440</v>
      </c>
    </row>
    <row r="1418" spans="3:8">
      <c r="C1418" s="223"/>
      <c r="D1418" s="279"/>
      <c r="E1418" s="279"/>
      <c r="F1418" s="34"/>
      <c r="G1418" s="280"/>
    </row>
    <row r="1419" spans="3:8">
      <c r="C1419" s="223" t="s">
        <v>1593</v>
      </c>
      <c r="D1419" s="279" t="s">
        <v>22</v>
      </c>
      <c r="E1419" s="29">
        <v>54</v>
      </c>
      <c r="F1419" s="34">
        <v>650</v>
      </c>
      <c r="G1419" s="280">
        <f t="shared" ref="G1419" si="18">(E1419*F1419)</f>
        <v>35100</v>
      </c>
    </row>
    <row r="1420" spans="3:8">
      <c r="C1420" s="223"/>
      <c r="D1420" s="279"/>
      <c r="E1420" s="279"/>
      <c r="F1420" s="34"/>
      <c r="G1420" s="280"/>
    </row>
    <row r="1421" spans="3:8" s="285" customFormat="1">
      <c r="C1421" s="224" t="s">
        <v>55</v>
      </c>
      <c r="D1421" s="282" t="s">
        <v>11</v>
      </c>
      <c r="E1421" s="282"/>
      <c r="F1421" s="283"/>
      <c r="G1421" s="284"/>
      <c r="H1421" s="242"/>
    </row>
    <row r="1422" spans="3:8">
      <c r="C1422" s="223"/>
      <c r="D1422" s="279"/>
      <c r="E1422" s="279"/>
      <c r="F1422" s="34"/>
      <c r="G1422" s="280"/>
    </row>
    <row r="1423" spans="3:8">
      <c r="C1423" s="223" t="s">
        <v>282</v>
      </c>
      <c r="D1423" s="279"/>
      <c r="E1423" s="279"/>
      <c r="F1423" s="34"/>
      <c r="G1423" s="280"/>
    </row>
    <row r="1424" spans="3:8">
      <c r="C1424" s="223"/>
      <c r="D1424" s="279"/>
      <c r="E1424" s="279"/>
      <c r="F1424" s="34"/>
      <c r="G1424" s="280"/>
    </row>
    <row r="1425" spans="3:7">
      <c r="C1425" s="223" t="s">
        <v>1334</v>
      </c>
      <c r="D1425" s="279" t="s">
        <v>22</v>
      </c>
      <c r="E1425" s="279">
        <v>54</v>
      </c>
      <c r="F1425" s="34">
        <v>1000</v>
      </c>
      <c r="G1425" s="280">
        <f t="shared" si="16"/>
        <v>54000</v>
      </c>
    </row>
    <row r="1426" spans="3:7">
      <c r="C1426" s="223"/>
      <c r="D1426" s="279"/>
      <c r="E1426" s="279"/>
      <c r="F1426" s="34"/>
      <c r="G1426" s="280"/>
    </row>
    <row r="1427" spans="3:7">
      <c r="C1427" s="224" t="s">
        <v>1474</v>
      </c>
      <c r="F1427" s="230"/>
      <c r="G1427" s="230"/>
    </row>
    <row r="1428" spans="3:7">
      <c r="C1428" s="223"/>
      <c r="D1428" s="279"/>
      <c r="E1428" s="279"/>
      <c r="F1428" s="34"/>
      <c r="G1428" s="280"/>
    </row>
    <row r="1429" spans="3:7" ht="46.8">
      <c r="C1429" s="223" t="s">
        <v>1473</v>
      </c>
      <c r="D1429" s="279" t="s">
        <v>22</v>
      </c>
      <c r="E1429" s="279">
        <v>18</v>
      </c>
      <c r="F1429" s="34">
        <v>1000</v>
      </c>
      <c r="G1429" s="280">
        <f>(E1429*F1429)</f>
        <v>18000</v>
      </c>
    </row>
    <row r="1430" spans="3:7">
      <c r="C1430" s="223"/>
      <c r="D1430" s="279"/>
      <c r="E1430" s="279"/>
      <c r="F1430" s="34"/>
      <c r="G1430" s="280"/>
    </row>
    <row r="1431" spans="3:7">
      <c r="C1431" s="224" t="s">
        <v>1471</v>
      </c>
      <c r="F1431" s="230"/>
      <c r="G1431" s="230"/>
    </row>
    <row r="1432" spans="3:7">
      <c r="C1432" s="224"/>
      <c r="D1432" s="279"/>
      <c r="E1432" s="279"/>
      <c r="F1432" s="34"/>
      <c r="G1432" s="280"/>
    </row>
    <row r="1433" spans="3:7">
      <c r="C1433" s="223" t="s">
        <v>1470</v>
      </c>
      <c r="D1433" s="279" t="s">
        <v>22</v>
      </c>
      <c r="E1433" s="279">
        <v>18</v>
      </c>
      <c r="F1433" s="34">
        <v>550</v>
      </c>
      <c r="G1433" s="280">
        <f>(E1433*F1433)</f>
        <v>9900</v>
      </c>
    </row>
    <row r="1434" spans="3:7">
      <c r="C1434" s="223"/>
      <c r="D1434" s="279"/>
      <c r="E1434" s="279"/>
      <c r="F1434" s="34"/>
      <c r="G1434" s="280"/>
    </row>
    <row r="1435" spans="3:7">
      <c r="C1435" s="224" t="s">
        <v>1592</v>
      </c>
      <c r="F1435" s="230"/>
      <c r="G1435" s="230"/>
    </row>
    <row r="1436" spans="3:7">
      <c r="C1436" s="223"/>
      <c r="D1436" s="279"/>
      <c r="E1436" s="279"/>
      <c r="F1436" s="34"/>
      <c r="G1436" s="280"/>
    </row>
    <row r="1437" spans="3:7">
      <c r="C1437" s="223" t="s">
        <v>1472</v>
      </c>
      <c r="D1437" s="279" t="s">
        <v>22</v>
      </c>
      <c r="E1437" s="279">
        <v>3</v>
      </c>
      <c r="F1437" s="34">
        <v>650</v>
      </c>
      <c r="G1437" s="280">
        <f>(E1437*F1437)</f>
        <v>1950</v>
      </c>
    </row>
    <row r="1438" spans="3:7">
      <c r="C1438" s="223"/>
      <c r="D1438" s="279"/>
      <c r="E1438" s="279"/>
      <c r="F1438" s="34"/>
      <c r="G1438" s="280"/>
    </row>
    <row r="1439" spans="3:7">
      <c r="C1439" s="564" t="s">
        <v>300</v>
      </c>
      <c r="D1439" s="279"/>
      <c r="E1439" s="279"/>
      <c r="F1439" s="34"/>
      <c r="G1439" s="280"/>
    </row>
    <row r="1440" spans="3:7">
      <c r="C1440" s="223"/>
      <c r="D1440" s="279"/>
      <c r="E1440" s="279"/>
      <c r="F1440" s="34"/>
      <c r="G1440" s="280"/>
    </row>
    <row r="1441" spans="3:8">
      <c r="C1441" s="564" t="s">
        <v>301</v>
      </c>
      <c r="D1441" s="27" t="s">
        <v>22</v>
      </c>
      <c r="E1441" s="27">
        <v>3</v>
      </c>
      <c r="F1441" s="33">
        <v>1200</v>
      </c>
      <c r="G1441" s="280">
        <f t="shared" ref="G1441:G1443" si="19">(E1441*F1441)</f>
        <v>3600</v>
      </c>
    </row>
    <row r="1442" spans="3:8">
      <c r="C1442" s="564"/>
      <c r="D1442" s="27"/>
      <c r="E1442" s="27"/>
      <c r="F1442" s="33"/>
      <c r="G1442" s="280"/>
    </row>
    <row r="1443" spans="3:8">
      <c r="C1443" s="564" t="s">
        <v>302</v>
      </c>
      <c r="D1443" s="27" t="s">
        <v>22</v>
      </c>
      <c r="E1443" s="27">
        <v>3</v>
      </c>
      <c r="F1443" s="33">
        <v>1200</v>
      </c>
      <c r="G1443" s="280">
        <f t="shared" si="19"/>
        <v>3600</v>
      </c>
    </row>
    <row r="1444" spans="3:8">
      <c r="C1444" s="223"/>
      <c r="D1444" s="279"/>
      <c r="E1444" s="279"/>
      <c r="F1444" s="34"/>
      <c r="G1444" s="280"/>
    </row>
    <row r="1445" spans="3:8">
      <c r="C1445" s="224" t="s">
        <v>1476</v>
      </c>
      <c r="D1445" s="279"/>
      <c r="E1445" s="279"/>
      <c r="F1445" s="34"/>
      <c r="G1445" s="280"/>
    </row>
    <row r="1446" spans="3:8">
      <c r="C1446" s="223"/>
      <c r="D1446" s="279"/>
      <c r="E1446" s="279"/>
      <c r="F1446" s="34"/>
      <c r="G1446" s="280"/>
    </row>
    <row r="1447" spans="3:8">
      <c r="C1447" s="223" t="s">
        <v>1475</v>
      </c>
      <c r="D1447" s="279" t="s">
        <v>22</v>
      </c>
      <c r="E1447" s="279">
        <v>22</v>
      </c>
      <c r="F1447" s="34">
        <v>650</v>
      </c>
      <c r="G1447" s="280">
        <f t="shared" ref="G1447" si="20">(E1447*F1447)</f>
        <v>14300</v>
      </c>
    </row>
    <row r="1448" spans="3:8">
      <c r="C1448" s="223"/>
      <c r="D1448" s="279"/>
      <c r="E1448" s="279"/>
      <c r="F1448" s="34"/>
      <c r="G1448" s="280"/>
    </row>
    <row r="1449" spans="3:8">
      <c r="C1449" s="224" t="s">
        <v>1478</v>
      </c>
      <c r="F1449" s="230"/>
      <c r="G1449" s="230"/>
    </row>
    <row r="1450" spans="3:8">
      <c r="C1450" s="223"/>
      <c r="D1450" s="279"/>
      <c r="E1450" s="279"/>
      <c r="F1450" s="34"/>
      <c r="G1450" s="280"/>
    </row>
    <row r="1451" spans="3:8">
      <c r="C1451" s="223" t="s">
        <v>1477</v>
      </c>
      <c r="D1451" s="279" t="s">
        <v>22</v>
      </c>
      <c r="E1451" s="279">
        <v>22</v>
      </c>
      <c r="F1451" s="34">
        <v>650</v>
      </c>
      <c r="G1451" s="280">
        <f t="shared" ref="G1451" si="21">(E1451*F1451)</f>
        <v>14300</v>
      </c>
    </row>
    <row r="1452" spans="3:8">
      <c r="C1452" s="223"/>
      <c r="D1452" s="279"/>
      <c r="E1452" s="279"/>
      <c r="F1452" s="34"/>
      <c r="G1452" s="280"/>
    </row>
    <row r="1453" spans="3:8" s="285" customFormat="1">
      <c r="C1453" s="224" t="s">
        <v>56</v>
      </c>
      <c r="D1453" s="282" t="s">
        <v>5</v>
      </c>
      <c r="E1453" s="282"/>
      <c r="F1453" s="283"/>
      <c r="G1453" s="284"/>
      <c r="H1453" s="242"/>
    </row>
    <row r="1454" spans="3:8">
      <c r="C1454" s="223"/>
      <c r="D1454" s="279"/>
      <c r="E1454" s="279"/>
      <c r="F1454" s="34"/>
      <c r="G1454" s="280"/>
    </row>
    <row r="1455" spans="3:8">
      <c r="C1455" s="224" t="s">
        <v>1481</v>
      </c>
      <c r="F1455" s="230"/>
      <c r="G1455" s="230"/>
    </row>
    <row r="1456" spans="3:8">
      <c r="C1456" s="223"/>
      <c r="D1456" s="279"/>
      <c r="E1456" s="279"/>
      <c r="F1456" s="34"/>
      <c r="G1456" s="280"/>
    </row>
    <row r="1457" spans="3:8">
      <c r="C1457" s="223" t="s">
        <v>1480</v>
      </c>
      <c r="D1457" s="279" t="s">
        <v>22</v>
      </c>
      <c r="E1457" s="279">
        <v>78</v>
      </c>
      <c r="F1457" s="34">
        <v>125</v>
      </c>
      <c r="G1457" s="280">
        <f>(E1457*F1457)</f>
        <v>9750</v>
      </c>
    </row>
    <row r="1458" spans="3:8">
      <c r="C1458" s="223"/>
      <c r="D1458" s="279"/>
      <c r="E1458" s="279"/>
      <c r="F1458" s="34"/>
      <c r="G1458" s="280"/>
    </row>
    <row r="1459" spans="3:8">
      <c r="C1459" s="224" t="s">
        <v>1482</v>
      </c>
      <c r="F1459" s="230"/>
      <c r="G1459" s="230"/>
    </row>
    <row r="1460" spans="3:8">
      <c r="C1460" s="223"/>
      <c r="D1460" s="279"/>
      <c r="E1460" s="279"/>
      <c r="F1460" s="34"/>
      <c r="G1460" s="280"/>
    </row>
    <row r="1461" spans="3:8" ht="46.8">
      <c r="C1461" s="223" t="s">
        <v>1479</v>
      </c>
      <c r="D1461" s="279" t="s">
        <v>22</v>
      </c>
      <c r="E1461" s="279">
        <v>30</v>
      </c>
      <c r="F1461" s="34">
        <v>4800</v>
      </c>
      <c r="G1461" s="280">
        <f t="shared" ref="G1461" si="22">(E1461*F1461)</f>
        <v>144000</v>
      </c>
    </row>
    <row r="1462" spans="3:8">
      <c r="C1462" s="223"/>
      <c r="D1462" s="279"/>
      <c r="E1462" s="279"/>
      <c r="F1462" s="34"/>
      <c r="G1462" s="280"/>
    </row>
    <row r="1463" spans="3:8" s="285" customFormat="1">
      <c r="C1463" s="224" t="s">
        <v>290</v>
      </c>
      <c r="D1463" s="282" t="s">
        <v>5</v>
      </c>
      <c r="E1463" s="282"/>
      <c r="F1463" s="283"/>
      <c r="G1463" s="284"/>
      <c r="H1463" s="242"/>
    </row>
    <row r="1464" spans="3:8" s="285" customFormat="1">
      <c r="C1464" s="224"/>
      <c r="D1464" s="282"/>
      <c r="E1464" s="282"/>
      <c r="F1464" s="283"/>
      <c r="G1464" s="284"/>
      <c r="H1464" s="242"/>
    </row>
    <row r="1465" spans="3:8" s="285" customFormat="1">
      <c r="C1465" s="354" t="s">
        <v>291</v>
      </c>
      <c r="D1465" s="282" t="s">
        <v>11</v>
      </c>
      <c r="E1465" s="282"/>
      <c r="F1465" s="283"/>
      <c r="G1465" s="284"/>
      <c r="H1465" s="242"/>
    </row>
    <row r="1466" spans="3:8">
      <c r="C1466" s="223"/>
      <c r="D1466" s="279"/>
      <c r="E1466" s="279"/>
      <c r="F1466" s="34"/>
      <c r="G1466" s="280"/>
    </row>
    <row r="1467" spans="3:8" ht="70.2">
      <c r="C1467" s="223" t="s">
        <v>1333</v>
      </c>
      <c r="D1467" s="279" t="s">
        <v>22</v>
      </c>
      <c r="E1467" s="279">
        <v>57</v>
      </c>
      <c r="F1467" s="34">
        <f>650*0+285</f>
        <v>285</v>
      </c>
      <c r="G1467" s="280">
        <f t="shared" si="16"/>
        <v>16245</v>
      </c>
    </row>
    <row r="1468" spans="3:8">
      <c r="C1468" s="223"/>
      <c r="D1468" s="279"/>
      <c r="E1468" s="279"/>
      <c r="F1468" s="34"/>
      <c r="G1468" s="280"/>
    </row>
    <row r="1469" spans="3:8" s="285" customFormat="1">
      <c r="C1469" s="224" t="s">
        <v>303</v>
      </c>
      <c r="D1469" s="282" t="s">
        <v>11</v>
      </c>
      <c r="E1469" s="282"/>
      <c r="F1469" s="283"/>
      <c r="G1469" s="284"/>
      <c r="H1469" s="242"/>
    </row>
    <row r="1470" spans="3:8">
      <c r="C1470" s="223"/>
      <c r="D1470" s="279"/>
      <c r="E1470" s="279"/>
      <c r="F1470" s="34"/>
      <c r="G1470" s="280"/>
    </row>
    <row r="1471" spans="3:8">
      <c r="C1471" s="223" t="s">
        <v>304</v>
      </c>
      <c r="D1471" s="279" t="s">
        <v>22</v>
      </c>
      <c r="E1471" s="279">
        <v>20</v>
      </c>
      <c r="F1471" s="34">
        <v>3500</v>
      </c>
      <c r="G1471" s="280">
        <f t="shared" ref="G1471:G1559" si="23">(E1471*F1471)</f>
        <v>70000</v>
      </c>
    </row>
    <row r="1472" spans="3:8">
      <c r="C1472" s="223"/>
      <c r="D1472" s="279"/>
      <c r="E1472" s="279"/>
      <c r="F1472" s="34"/>
      <c r="G1472" s="280"/>
    </row>
    <row r="1473" spans="2:8">
      <c r="C1473" s="278" t="s">
        <v>272</v>
      </c>
      <c r="D1473" s="279"/>
      <c r="E1473" s="279"/>
      <c r="F1473" s="34"/>
      <c r="G1473" s="280"/>
    </row>
    <row r="1474" spans="2:8">
      <c r="C1474" s="278" t="s">
        <v>54</v>
      </c>
      <c r="D1474" s="279"/>
      <c r="E1474" s="279"/>
      <c r="F1474" s="34"/>
      <c r="G1474" s="280"/>
    </row>
    <row r="1475" spans="2:8" s="285" customFormat="1">
      <c r="C1475" s="278" t="s">
        <v>1560</v>
      </c>
      <c r="D1475" s="282"/>
      <c r="E1475" s="282"/>
      <c r="F1475" s="283"/>
      <c r="G1475" s="284">
        <f>SUM(G1417:G1474)</f>
        <v>396185</v>
      </c>
      <c r="H1475" s="242"/>
    </row>
    <row r="1476" spans="2:8">
      <c r="C1476" s="223"/>
      <c r="D1476" s="279"/>
      <c r="E1476" s="279"/>
      <c r="F1476" s="34"/>
      <c r="G1476" s="280"/>
    </row>
    <row r="1477" spans="2:8" s="277" customFormat="1">
      <c r="C1477" s="288"/>
      <c r="D1477" s="289"/>
      <c r="E1477" s="289"/>
      <c r="F1477" s="290"/>
      <c r="G1477" s="291"/>
    </row>
    <row r="1478" spans="2:8" s="277" customFormat="1">
      <c r="B1478" s="230"/>
      <c r="C1478" s="223"/>
      <c r="D1478" s="279"/>
      <c r="E1478" s="279"/>
      <c r="F1478" s="34"/>
      <c r="G1478" s="280"/>
    </row>
    <row r="1479" spans="2:8">
      <c r="C1479" s="278" t="s">
        <v>1559</v>
      </c>
      <c r="D1479" s="279"/>
      <c r="E1479" s="279"/>
      <c r="F1479" s="34"/>
      <c r="G1479" s="280"/>
    </row>
    <row r="1480" spans="2:8">
      <c r="C1480" s="278"/>
      <c r="D1480" s="279"/>
      <c r="E1480" s="279"/>
      <c r="F1480" s="34"/>
      <c r="G1480" s="280"/>
    </row>
    <row r="1481" spans="2:8">
      <c r="C1481" s="278" t="s">
        <v>279</v>
      </c>
      <c r="D1481" s="279"/>
      <c r="E1481" s="279"/>
      <c r="F1481" s="34"/>
      <c r="G1481" s="280"/>
    </row>
    <row r="1482" spans="2:8">
      <c r="C1482" s="278"/>
      <c r="D1482" s="279"/>
      <c r="E1482" s="279"/>
      <c r="F1482" s="34"/>
      <c r="G1482" s="280"/>
    </row>
    <row r="1483" spans="2:8">
      <c r="C1483" s="278" t="s">
        <v>57</v>
      </c>
      <c r="D1483" s="279"/>
      <c r="E1483" s="279"/>
      <c r="F1483" s="34"/>
      <c r="G1483" s="280"/>
    </row>
    <row r="1484" spans="2:8">
      <c r="C1484" s="223"/>
      <c r="D1484" s="279"/>
      <c r="E1484" s="279"/>
      <c r="F1484" s="34"/>
      <c r="G1484" s="280"/>
    </row>
    <row r="1485" spans="2:8">
      <c r="C1485" s="103" t="s">
        <v>1444</v>
      </c>
      <c r="D1485" s="91"/>
      <c r="E1485" s="279"/>
      <c r="F1485" s="34"/>
      <c r="G1485" s="280"/>
    </row>
    <row r="1486" spans="2:8">
      <c r="C1486" s="103" t="s">
        <v>1457</v>
      </c>
      <c r="D1486" s="91"/>
      <c r="E1486" s="279"/>
      <c r="F1486" s="34"/>
      <c r="G1486" s="280"/>
    </row>
    <row r="1487" spans="2:8">
      <c r="C1487" s="103"/>
      <c r="D1487" s="91"/>
      <c r="E1487" s="279"/>
      <c r="F1487" s="34"/>
      <c r="G1487" s="280"/>
    </row>
    <row r="1488" spans="2:8">
      <c r="C1488" s="103" t="s">
        <v>1076</v>
      </c>
      <c r="D1488" s="58" t="s">
        <v>11</v>
      </c>
      <c r="E1488" s="279"/>
      <c r="F1488" s="34"/>
      <c r="G1488" s="280"/>
    </row>
    <row r="1489" spans="3:7">
      <c r="C1489" s="103"/>
      <c r="D1489" s="91"/>
      <c r="E1489" s="279"/>
      <c r="F1489" s="34"/>
      <c r="G1489" s="280"/>
    </row>
    <row r="1490" spans="3:7">
      <c r="C1490" s="103" t="s">
        <v>1483</v>
      </c>
      <c r="D1490" s="91"/>
      <c r="E1490" s="279"/>
      <c r="F1490" s="34"/>
      <c r="G1490" s="280"/>
    </row>
    <row r="1491" spans="3:7">
      <c r="C1491" s="103"/>
      <c r="D1491" s="91"/>
      <c r="E1491" s="279"/>
      <c r="F1491" s="34"/>
      <c r="G1491" s="280"/>
    </row>
    <row r="1492" spans="3:7">
      <c r="C1492" s="103" t="s">
        <v>1484</v>
      </c>
      <c r="D1492" s="91"/>
      <c r="E1492" s="279"/>
      <c r="F1492" s="34"/>
      <c r="G1492" s="280"/>
    </row>
    <row r="1493" spans="3:7">
      <c r="C1493" s="103" t="s">
        <v>1485</v>
      </c>
      <c r="D1493" s="91"/>
      <c r="E1493" s="279"/>
      <c r="F1493" s="34"/>
      <c r="G1493" s="280"/>
    </row>
    <row r="1494" spans="3:7">
      <c r="C1494" s="103"/>
      <c r="D1494" s="91"/>
      <c r="E1494" s="279"/>
      <c r="F1494" s="34"/>
      <c r="G1494" s="280"/>
    </row>
    <row r="1495" spans="3:7">
      <c r="C1495" s="103" t="s">
        <v>1486</v>
      </c>
      <c r="D1495" s="91"/>
      <c r="E1495" s="279"/>
      <c r="F1495" s="34"/>
      <c r="G1495" s="280"/>
    </row>
    <row r="1496" spans="3:7">
      <c r="C1496" s="103" t="s">
        <v>1487</v>
      </c>
      <c r="D1496" s="91"/>
      <c r="E1496" s="279"/>
      <c r="F1496" s="34"/>
      <c r="G1496" s="280"/>
    </row>
    <row r="1497" spans="3:7">
      <c r="C1497" s="103"/>
      <c r="D1497" s="91"/>
      <c r="E1497" s="279"/>
      <c r="F1497" s="34"/>
      <c r="G1497" s="280"/>
    </row>
    <row r="1498" spans="3:7">
      <c r="C1498" s="103" t="s">
        <v>1093</v>
      </c>
      <c r="D1498" s="58" t="s">
        <v>11</v>
      </c>
      <c r="E1498" s="279"/>
      <c r="F1498" s="34"/>
      <c r="G1498" s="280"/>
    </row>
    <row r="1499" spans="3:7">
      <c r="C1499" s="103"/>
      <c r="D1499" s="91"/>
      <c r="E1499" s="279"/>
      <c r="F1499" s="34"/>
      <c r="G1499" s="280"/>
    </row>
    <row r="1500" spans="3:7">
      <c r="C1500" s="103" t="s">
        <v>1488</v>
      </c>
      <c r="D1500" s="91"/>
      <c r="E1500" s="279"/>
      <c r="F1500" s="34"/>
      <c r="G1500" s="280"/>
    </row>
    <row r="1501" spans="3:7">
      <c r="C1501" s="103" t="s">
        <v>1489</v>
      </c>
      <c r="D1501" s="91"/>
      <c r="E1501" s="279"/>
      <c r="F1501" s="34"/>
      <c r="G1501" s="280"/>
    </row>
    <row r="1502" spans="3:7">
      <c r="C1502" s="223"/>
      <c r="D1502" s="279"/>
      <c r="E1502" s="279"/>
      <c r="F1502" s="34"/>
      <c r="G1502" s="280"/>
    </row>
    <row r="1503" spans="3:7">
      <c r="C1503" s="57" t="s">
        <v>1403</v>
      </c>
      <c r="D1503" s="244" t="s">
        <v>8</v>
      </c>
      <c r="E1503" s="63"/>
      <c r="F1503" s="60"/>
      <c r="G1503" s="327"/>
    </row>
    <row r="1504" spans="3:7">
      <c r="C1504" s="57"/>
      <c r="D1504" s="244"/>
      <c r="E1504" s="63"/>
      <c r="F1504" s="60"/>
      <c r="G1504" s="327"/>
    </row>
    <row r="1505" spans="2:8">
      <c r="C1505" s="57" t="s">
        <v>1490</v>
      </c>
      <c r="D1505" s="244" t="s">
        <v>11</v>
      </c>
      <c r="E1505" s="63"/>
      <c r="F1505" s="60"/>
      <c r="G1505" s="327"/>
    </row>
    <row r="1506" spans="2:8" ht="93.6">
      <c r="C1506" s="530" t="s">
        <v>1494</v>
      </c>
      <c r="D1506" s="297"/>
      <c r="E1506" s="62"/>
      <c r="F1506" s="101"/>
      <c r="G1506" s="229"/>
    </row>
    <row r="1507" spans="2:8">
      <c r="B1507" s="230">
        <v>1</v>
      </c>
      <c r="C1507" s="103" t="s">
        <v>1491</v>
      </c>
      <c r="D1507" s="297" t="s">
        <v>32</v>
      </c>
      <c r="E1507" s="62">
        <v>241</v>
      </c>
      <c r="F1507" s="101">
        <v>1200</v>
      </c>
      <c r="G1507" s="229">
        <f>E1507*F1507</f>
        <v>289200</v>
      </c>
    </row>
    <row r="1508" spans="2:8">
      <c r="C1508" s="223"/>
      <c r="D1508" s="279"/>
      <c r="E1508" s="279"/>
      <c r="F1508" s="34"/>
      <c r="G1508" s="280"/>
    </row>
    <row r="1509" spans="2:8">
      <c r="C1509" s="57" t="s">
        <v>1404</v>
      </c>
      <c r="D1509" s="244" t="s">
        <v>8</v>
      </c>
      <c r="E1509" s="63"/>
      <c r="F1509" s="60"/>
      <c r="G1509" s="327"/>
    </row>
    <row r="1510" spans="2:8">
      <c r="C1510" s="223"/>
      <c r="D1510" s="279"/>
      <c r="E1510" s="279"/>
      <c r="F1510" s="34"/>
      <c r="G1510" s="280"/>
    </row>
    <row r="1511" spans="2:8" ht="46.8">
      <c r="C1511" s="223" t="s">
        <v>1405</v>
      </c>
      <c r="D1511" s="279"/>
      <c r="E1511" s="279"/>
      <c r="F1511" s="34"/>
      <c r="G1511" s="280"/>
    </row>
    <row r="1512" spans="2:8">
      <c r="C1512" s="223"/>
      <c r="D1512" s="279"/>
      <c r="E1512" s="279"/>
      <c r="F1512" s="34"/>
      <c r="G1512" s="280"/>
    </row>
    <row r="1513" spans="2:8" s="285" customFormat="1">
      <c r="C1513" s="224" t="s">
        <v>306</v>
      </c>
      <c r="D1513" s="282" t="s">
        <v>5</v>
      </c>
      <c r="E1513" s="282"/>
      <c r="F1513" s="283"/>
      <c r="G1513" s="284"/>
      <c r="H1513" s="242"/>
    </row>
    <row r="1514" spans="2:8" s="285" customFormat="1">
      <c r="C1514" s="224"/>
      <c r="D1514" s="282"/>
      <c r="E1514" s="282"/>
      <c r="F1514" s="283"/>
      <c r="G1514" s="284"/>
      <c r="H1514" s="242"/>
    </row>
    <row r="1515" spans="2:8" s="285" customFormat="1">
      <c r="C1515" s="224" t="s">
        <v>307</v>
      </c>
      <c r="D1515" s="282" t="s">
        <v>11</v>
      </c>
      <c r="E1515" s="282"/>
      <c r="F1515" s="283"/>
      <c r="G1515" s="284"/>
      <c r="H1515" s="242"/>
    </row>
    <row r="1516" spans="2:8">
      <c r="C1516" s="223"/>
      <c r="D1516" s="279"/>
      <c r="E1516" s="279"/>
      <c r="F1516" s="34"/>
      <c r="G1516" s="280"/>
    </row>
    <row r="1517" spans="2:8">
      <c r="B1517" s="230">
        <f>B1507+1</f>
        <v>2</v>
      </c>
      <c r="C1517" s="223" t="s">
        <v>308</v>
      </c>
      <c r="D1517" s="279" t="s">
        <v>309</v>
      </c>
      <c r="E1517" s="295">
        <v>3646</v>
      </c>
      <c r="F1517" s="34">
        <v>65</v>
      </c>
      <c r="G1517" s="280">
        <f t="shared" si="23"/>
        <v>236990</v>
      </c>
    </row>
    <row r="1518" spans="2:8">
      <c r="C1518" s="223"/>
      <c r="D1518" s="279"/>
      <c r="E1518" s="279"/>
      <c r="F1518" s="34"/>
      <c r="G1518" s="280"/>
    </row>
    <row r="1519" spans="2:8">
      <c r="B1519" s="230">
        <f>B1517+1</f>
        <v>3</v>
      </c>
      <c r="C1519" s="223" t="s">
        <v>310</v>
      </c>
      <c r="D1519" s="279" t="s">
        <v>22</v>
      </c>
      <c r="E1519" s="279">
        <v>400</v>
      </c>
      <c r="F1519" s="34">
        <v>46</v>
      </c>
      <c r="G1519" s="280">
        <f t="shared" si="23"/>
        <v>18400</v>
      </c>
    </row>
    <row r="1520" spans="2:8">
      <c r="C1520" s="223"/>
      <c r="D1520" s="279"/>
      <c r="E1520" s="279"/>
      <c r="F1520" s="34"/>
      <c r="G1520" s="280"/>
    </row>
    <row r="1521" spans="2:8" s="285" customFormat="1">
      <c r="C1521" s="224" t="s">
        <v>311</v>
      </c>
      <c r="D1521" s="282" t="s">
        <v>5</v>
      </c>
      <c r="E1521" s="282"/>
      <c r="F1521" s="283"/>
      <c r="G1521" s="284"/>
      <c r="H1521" s="242"/>
    </row>
    <row r="1522" spans="2:8" s="285" customFormat="1">
      <c r="C1522" s="224"/>
      <c r="D1522" s="282"/>
      <c r="E1522" s="282"/>
      <c r="F1522" s="283"/>
      <c r="G1522" s="284"/>
      <c r="H1522" s="242"/>
    </row>
    <row r="1523" spans="2:8" s="285" customFormat="1">
      <c r="C1523" s="224" t="s">
        <v>312</v>
      </c>
      <c r="D1523" s="282" t="s">
        <v>11</v>
      </c>
      <c r="E1523" s="282"/>
      <c r="F1523" s="283"/>
      <c r="G1523" s="284"/>
      <c r="H1523" s="242"/>
    </row>
    <row r="1524" spans="2:8">
      <c r="C1524" s="223"/>
      <c r="D1524" s="279"/>
      <c r="E1524" s="279"/>
      <c r="F1524" s="34"/>
      <c r="G1524" s="280"/>
    </row>
    <row r="1525" spans="2:8">
      <c r="B1525" s="230">
        <f>B1519+1</f>
        <v>4</v>
      </c>
      <c r="C1525" s="223" t="s">
        <v>313</v>
      </c>
      <c r="D1525" s="279" t="s">
        <v>22</v>
      </c>
      <c r="E1525" s="279">
        <v>18</v>
      </c>
      <c r="F1525" s="34">
        <v>800</v>
      </c>
      <c r="G1525" s="280">
        <f t="shared" si="23"/>
        <v>14400</v>
      </c>
    </row>
    <row r="1526" spans="2:8">
      <c r="C1526" s="223"/>
      <c r="D1526" s="279"/>
      <c r="E1526" s="279"/>
      <c r="F1526" s="34"/>
      <c r="G1526" s="280"/>
    </row>
    <row r="1527" spans="2:8" s="285" customFormat="1">
      <c r="C1527" s="224" t="s">
        <v>314</v>
      </c>
      <c r="D1527" s="282" t="s">
        <v>11</v>
      </c>
      <c r="E1527" s="282"/>
      <c r="F1527" s="283"/>
      <c r="G1527" s="284"/>
      <c r="H1527" s="242"/>
    </row>
    <row r="1528" spans="2:8">
      <c r="C1528" s="223"/>
      <c r="D1528" s="279"/>
      <c r="E1528" s="279"/>
      <c r="F1528" s="34"/>
      <c r="G1528" s="280"/>
    </row>
    <row r="1529" spans="2:8">
      <c r="B1529" s="230">
        <f>B1525+1</f>
        <v>5</v>
      </c>
      <c r="C1529" s="223" t="s">
        <v>315</v>
      </c>
      <c r="D1529" s="279" t="s">
        <v>22</v>
      </c>
      <c r="E1529" s="279">
        <v>57</v>
      </c>
      <c r="F1529" s="34">
        <v>900</v>
      </c>
      <c r="G1529" s="280">
        <f t="shared" si="23"/>
        <v>51300</v>
      </c>
    </row>
    <row r="1530" spans="2:8">
      <c r="C1530" s="223"/>
      <c r="D1530" s="279"/>
      <c r="E1530" s="279"/>
      <c r="F1530" s="34"/>
      <c r="G1530" s="280"/>
    </row>
    <row r="1531" spans="2:8">
      <c r="B1531" s="230">
        <f>B1529+1</f>
        <v>6</v>
      </c>
      <c r="C1531" s="223" t="s">
        <v>316</v>
      </c>
      <c r="D1531" s="279" t="s">
        <v>22</v>
      </c>
      <c r="E1531" s="279">
        <v>12</v>
      </c>
      <c r="F1531" s="34">
        <v>1800</v>
      </c>
      <c r="G1531" s="280">
        <f t="shared" si="23"/>
        <v>21600</v>
      </c>
    </row>
    <row r="1532" spans="2:8">
      <c r="C1532" s="223"/>
      <c r="D1532" s="279"/>
      <c r="E1532" s="279"/>
      <c r="F1532" s="34"/>
      <c r="G1532" s="280"/>
    </row>
    <row r="1533" spans="2:8">
      <c r="B1533" s="230">
        <f t="shared" ref="B1533" si="24">B1531+1</f>
        <v>7</v>
      </c>
      <c r="C1533" s="223" t="s">
        <v>317</v>
      </c>
      <c r="D1533" s="279" t="s">
        <v>22</v>
      </c>
      <c r="E1533" s="279">
        <v>6</v>
      </c>
      <c r="F1533" s="34">
        <v>1900</v>
      </c>
      <c r="G1533" s="280">
        <f t="shared" si="23"/>
        <v>11400</v>
      </c>
    </row>
    <row r="1534" spans="2:8">
      <c r="C1534" s="223"/>
      <c r="D1534" s="279"/>
      <c r="E1534" s="279"/>
      <c r="F1534" s="34"/>
      <c r="G1534" s="280"/>
    </row>
    <row r="1535" spans="2:8">
      <c r="C1535" s="57" t="s">
        <v>1235</v>
      </c>
      <c r="D1535" s="244" t="s">
        <v>8</v>
      </c>
      <c r="E1535" s="292"/>
      <c r="F1535" s="225"/>
      <c r="G1535" s="296"/>
    </row>
    <row r="1536" spans="2:8">
      <c r="C1536" s="103"/>
      <c r="D1536" s="297"/>
      <c r="E1536" s="292"/>
      <c r="F1536" s="225"/>
      <c r="G1536" s="296"/>
    </row>
    <row r="1537" spans="2:8" ht="46.8">
      <c r="C1537" s="98" t="s">
        <v>1236</v>
      </c>
      <c r="D1537" s="244" t="s">
        <v>5</v>
      </c>
      <c r="E1537" s="59"/>
      <c r="F1537" s="225"/>
      <c r="G1537" s="296"/>
    </row>
    <row r="1538" spans="2:8" ht="70.2">
      <c r="C1538" s="530" t="s">
        <v>1493</v>
      </c>
      <c r="D1538" s="297"/>
      <c r="E1538" s="292"/>
      <c r="F1538" s="225"/>
      <c r="G1538" s="296"/>
    </row>
    <row r="1539" spans="2:8">
      <c r="B1539" s="230">
        <f>B1533+1</f>
        <v>8</v>
      </c>
      <c r="C1539" s="95" t="s">
        <v>1237</v>
      </c>
      <c r="D1539" s="297" t="s">
        <v>22</v>
      </c>
      <c r="E1539" s="292">
        <v>1</v>
      </c>
      <c r="F1539" s="225">
        <v>31500</v>
      </c>
      <c r="G1539" s="296">
        <f>F1539*E1539</f>
        <v>31500</v>
      </c>
    </row>
    <row r="1540" spans="2:8">
      <c r="C1540" s="223"/>
      <c r="D1540" s="279"/>
      <c r="E1540" s="279"/>
      <c r="F1540" s="34"/>
      <c r="G1540" s="280"/>
    </row>
    <row r="1541" spans="2:8" s="285" customFormat="1">
      <c r="C1541" s="224" t="s">
        <v>58</v>
      </c>
      <c r="D1541" s="282" t="s">
        <v>5</v>
      </c>
      <c r="E1541" s="282"/>
      <c r="F1541" s="283"/>
      <c r="G1541" s="284"/>
      <c r="H1541" s="242"/>
    </row>
    <row r="1542" spans="2:8" s="285" customFormat="1">
      <c r="C1542" s="224"/>
      <c r="D1542" s="282"/>
      <c r="E1542" s="282"/>
      <c r="F1542" s="283"/>
      <c r="G1542" s="284"/>
      <c r="H1542" s="242"/>
    </row>
    <row r="1543" spans="2:8" s="285" customFormat="1">
      <c r="C1543" s="224" t="s">
        <v>1234</v>
      </c>
      <c r="D1543" s="282" t="s">
        <v>11</v>
      </c>
      <c r="E1543" s="282"/>
      <c r="F1543" s="283"/>
      <c r="G1543" s="284"/>
      <c r="H1543" s="242"/>
    </row>
    <row r="1544" spans="2:8">
      <c r="C1544" s="223"/>
      <c r="D1544" s="279"/>
      <c r="E1544" s="279"/>
      <c r="F1544" s="34"/>
      <c r="G1544" s="280"/>
    </row>
    <row r="1545" spans="2:8">
      <c r="B1545" s="230">
        <f>B1539+1</f>
        <v>9</v>
      </c>
      <c r="C1545" s="223" t="s">
        <v>320</v>
      </c>
      <c r="D1545" s="279" t="s">
        <v>22</v>
      </c>
      <c r="E1545" s="279">
        <v>3</v>
      </c>
      <c r="F1545" s="34">
        <v>3456</v>
      </c>
      <c r="G1545" s="280">
        <f t="shared" si="23"/>
        <v>10368</v>
      </c>
    </row>
    <row r="1546" spans="2:8">
      <c r="C1546" s="223"/>
      <c r="D1546" s="279"/>
      <c r="E1546" s="279"/>
      <c r="F1546" s="34"/>
      <c r="G1546" s="280"/>
    </row>
    <row r="1547" spans="2:8">
      <c r="B1547" s="230">
        <f>B1545+1</f>
        <v>10</v>
      </c>
      <c r="C1547" s="223" t="s">
        <v>321</v>
      </c>
      <c r="D1547" s="279" t="s">
        <v>22</v>
      </c>
      <c r="E1547" s="279">
        <v>14</v>
      </c>
      <c r="F1547" s="34">
        <v>5184</v>
      </c>
      <c r="G1547" s="280">
        <f t="shared" si="23"/>
        <v>72576</v>
      </c>
    </row>
    <row r="1548" spans="2:8">
      <c r="C1548" s="223"/>
      <c r="D1548" s="279"/>
      <c r="E1548" s="279"/>
      <c r="F1548" s="34"/>
      <c r="G1548" s="280"/>
    </row>
    <row r="1549" spans="2:8">
      <c r="B1549" s="230">
        <f t="shared" ref="B1549:B1559" si="25">B1547+1</f>
        <v>11</v>
      </c>
      <c r="C1549" s="223" t="s">
        <v>322</v>
      </c>
      <c r="D1549" s="279" t="s">
        <v>22</v>
      </c>
      <c r="E1549" s="279">
        <v>5</v>
      </c>
      <c r="F1549" s="34">
        <v>6912</v>
      </c>
      <c r="G1549" s="280">
        <f t="shared" si="23"/>
        <v>34560</v>
      </c>
    </row>
    <row r="1550" spans="2:8">
      <c r="C1550" s="223"/>
      <c r="D1550" s="279"/>
      <c r="E1550" s="279"/>
      <c r="F1550" s="34"/>
      <c r="G1550" s="280"/>
    </row>
    <row r="1551" spans="2:8">
      <c r="B1551" s="230">
        <f t="shared" si="25"/>
        <v>12</v>
      </c>
      <c r="C1551" s="223" t="s">
        <v>323</v>
      </c>
      <c r="D1551" s="279" t="s">
        <v>22</v>
      </c>
      <c r="E1551" s="279">
        <v>1</v>
      </c>
      <c r="F1551" s="34">
        <v>8592</v>
      </c>
      <c r="G1551" s="280">
        <f t="shared" si="23"/>
        <v>8592</v>
      </c>
    </row>
    <row r="1552" spans="2:8">
      <c r="C1552" s="223"/>
      <c r="D1552" s="279"/>
      <c r="E1552" s="279"/>
      <c r="F1552" s="34"/>
      <c r="G1552" s="280"/>
    </row>
    <row r="1553" spans="2:8">
      <c r="B1553" s="230">
        <f t="shared" si="25"/>
        <v>13</v>
      </c>
      <c r="C1553" s="223" t="s">
        <v>324</v>
      </c>
      <c r="D1553" s="279" t="s">
        <v>22</v>
      </c>
      <c r="E1553" s="279">
        <v>7</v>
      </c>
      <c r="F1553" s="34">
        <v>17184</v>
      </c>
      <c r="G1553" s="280">
        <f t="shared" si="23"/>
        <v>120288</v>
      </c>
    </row>
    <row r="1554" spans="2:8">
      <c r="C1554" s="223"/>
      <c r="D1554" s="279"/>
      <c r="E1554" s="279"/>
      <c r="F1554" s="34"/>
      <c r="G1554" s="280"/>
    </row>
    <row r="1555" spans="2:8">
      <c r="B1555" s="230">
        <f t="shared" si="25"/>
        <v>14</v>
      </c>
      <c r="C1555" s="223" t="s">
        <v>325</v>
      </c>
      <c r="D1555" s="279" t="s">
        <v>22</v>
      </c>
      <c r="E1555" s="279">
        <v>11</v>
      </c>
      <c r="F1555" s="34">
        <v>25776</v>
      </c>
      <c r="G1555" s="280">
        <f t="shared" si="23"/>
        <v>283536</v>
      </c>
    </row>
    <row r="1556" spans="2:8">
      <c r="C1556" s="223"/>
      <c r="D1556" s="279"/>
      <c r="E1556" s="279"/>
      <c r="F1556" s="34"/>
      <c r="G1556" s="280"/>
    </row>
    <row r="1557" spans="2:8">
      <c r="B1557" s="230">
        <f t="shared" si="25"/>
        <v>15</v>
      </c>
      <c r="C1557" s="223" t="s">
        <v>326</v>
      </c>
      <c r="D1557" s="279" t="s">
        <v>22</v>
      </c>
      <c r="E1557" s="279">
        <v>3</v>
      </c>
      <c r="F1557" s="34">
        <v>5760</v>
      </c>
      <c r="G1557" s="280">
        <f t="shared" si="23"/>
        <v>17280</v>
      </c>
    </row>
    <row r="1558" spans="2:8">
      <c r="C1558" s="223"/>
      <c r="D1558" s="279"/>
      <c r="E1558" s="279"/>
      <c r="F1558" s="34"/>
      <c r="G1558" s="280"/>
    </row>
    <row r="1559" spans="2:8">
      <c r="B1559" s="230">
        <f t="shared" si="25"/>
        <v>16</v>
      </c>
      <c r="C1559" s="223" t="s">
        <v>327</v>
      </c>
      <c r="D1559" s="279" t="s">
        <v>22</v>
      </c>
      <c r="E1559" s="279">
        <v>2</v>
      </c>
      <c r="F1559" s="34">
        <v>23424</v>
      </c>
      <c r="G1559" s="280">
        <f t="shared" si="23"/>
        <v>46848</v>
      </c>
    </row>
    <row r="1560" spans="2:8">
      <c r="C1560" s="223"/>
      <c r="D1560" s="279"/>
      <c r="E1560" s="279"/>
      <c r="F1560" s="34"/>
      <c r="G1560" s="280"/>
    </row>
    <row r="1561" spans="2:8" s="285" customFormat="1" ht="46.8">
      <c r="C1561" s="224" t="s">
        <v>1233</v>
      </c>
      <c r="D1561" s="282" t="s">
        <v>11</v>
      </c>
      <c r="E1561" s="282"/>
      <c r="F1561" s="283"/>
      <c r="G1561" s="284"/>
      <c r="H1561" s="242"/>
    </row>
    <row r="1562" spans="2:8">
      <c r="C1562" s="223"/>
      <c r="D1562" s="279"/>
      <c r="E1562" s="279"/>
      <c r="F1562" s="34"/>
      <c r="G1562" s="280"/>
    </row>
    <row r="1563" spans="2:8">
      <c r="B1563" s="230">
        <f>B1559+1</f>
        <v>17</v>
      </c>
      <c r="C1563" s="223" t="s">
        <v>329</v>
      </c>
      <c r="D1563" s="279" t="s">
        <v>22</v>
      </c>
      <c r="E1563" s="279">
        <v>10</v>
      </c>
      <c r="F1563" s="34">
        <v>30502.080000000002</v>
      </c>
      <c r="G1563" s="280">
        <f t="shared" ref="G1563:G1632" si="26">(E1563*F1563)</f>
        <v>305020.80000000005</v>
      </c>
    </row>
    <row r="1564" spans="2:8">
      <c r="C1564" s="223"/>
      <c r="D1564" s="279"/>
      <c r="E1564" s="279"/>
      <c r="F1564" s="34"/>
      <c r="G1564" s="280"/>
    </row>
    <row r="1565" spans="2:8" s="285" customFormat="1" ht="46.8">
      <c r="C1565" s="224" t="s">
        <v>330</v>
      </c>
      <c r="D1565" s="282" t="s">
        <v>5</v>
      </c>
      <c r="E1565" s="282"/>
      <c r="F1565" s="283"/>
      <c r="G1565" s="284"/>
      <c r="H1565" s="242"/>
    </row>
    <row r="1566" spans="2:8" s="285" customFormat="1">
      <c r="C1566" s="224"/>
      <c r="D1566" s="282"/>
      <c r="E1566" s="282"/>
      <c r="F1566" s="283"/>
      <c r="G1566" s="284"/>
      <c r="H1566" s="242"/>
    </row>
    <row r="1567" spans="2:8" s="285" customFormat="1" ht="32.25" customHeight="1">
      <c r="C1567" s="224" t="s">
        <v>1492</v>
      </c>
      <c r="D1567" s="282" t="s">
        <v>11</v>
      </c>
      <c r="E1567" s="282"/>
      <c r="F1567" s="283"/>
      <c r="G1567" s="284"/>
      <c r="H1567" s="242"/>
    </row>
    <row r="1568" spans="2:8">
      <c r="C1568" s="223"/>
      <c r="D1568" s="279"/>
      <c r="E1568" s="279"/>
      <c r="F1568" s="34"/>
      <c r="G1568" s="280"/>
    </row>
    <row r="1569" spans="2:8">
      <c r="B1569" s="230">
        <f>B1563+1</f>
        <v>18</v>
      </c>
      <c r="C1569" s="223" t="s">
        <v>331</v>
      </c>
      <c r="D1569" s="279" t="s">
        <v>22</v>
      </c>
      <c r="E1569" s="279">
        <v>2</v>
      </c>
      <c r="F1569" s="34">
        <v>101760</v>
      </c>
      <c r="G1569" s="280">
        <f t="shared" si="26"/>
        <v>203520</v>
      </c>
    </row>
    <row r="1570" spans="2:8">
      <c r="C1570" s="223"/>
      <c r="D1570" s="279"/>
      <c r="E1570" s="279"/>
      <c r="F1570" s="34"/>
      <c r="G1570" s="280"/>
    </row>
    <row r="1571" spans="2:8">
      <c r="B1571" s="230">
        <f>B1569+1</f>
        <v>19</v>
      </c>
      <c r="C1571" s="223" t="s">
        <v>332</v>
      </c>
      <c r="D1571" s="279" t="s">
        <v>22</v>
      </c>
      <c r="E1571" s="279">
        <v>1</v>
      </c>
      <c r="F1571" s="34">
        <v>91795.199999999997</v>
      </c>
      <c r="G1571" s="280">
        <f t="shared" si="26"/>
        <v>91795.199999999997</v>
      </c>
    </row>
    <row r="1572" spans="2:8">
      <c r="C1572" s="223"/>
      <c r="D1572" s="279"/>
      <c r="E1572" s="279"/>
      <c r="F1572" s="34" t="s">
        <v>333</v>
      </c>
      <c r="G1572" s="280"/>
    </row>
    <row r="1573" spans="2:8">
      <c r="B1573" s="230">
        <f t="shared" ref="B1573:B1579" si="27">B1571+1</f>
        <v>20</v>
      </c>
      <c r="C1573" s="223" t="s">
        <v>334</v>
      </c>
      <c r="D1573" s="279" t="s">
        <v>22</v>
      </c>
      <c r="E1573" s="279">
        <v>2</v>
      </c>
      <c r="F1573" s="34">
        <v>87856.320000000007</v>
      </c>
      <c r="G1573" s="280">
        <f t="shared" si="26"/>
        <v>175712.64000000001</v>
      </c>
    </row>
    <row r="1574" spans="2:8">
      <c r="C1574" s="223"/>
      <c r="D1574" s="279"/>
      <c r="E1574" s="279"/>
      <c r="F1574" s="34"/>
      <c r="G1574" s="280"/>
    </row>
    <row r="1575" spans="2:8">
      <c r="B1575" s="230">
        <f t="shared" si="27"/>
        <v>21</v>
      </c>
      <c r="C1575" s="223" t="s">
        <v>335</v>
      </c>
      <c r="D1575" s="279" t="s">
        <v>22</v>
      </c>
      <c r="E1575" s="279">
        <v>1</v>
      </c>
      <c r="F1575" s="34">
        <v>67428.479999999996</v>
      </c>
      <c r="G1575" s="280">
        <f t="shared" si="26"/>
        <v>67428.479999999996</v>
      </c>
    </row>
    <row r="1576" spans="2:8">
      <c r="C1576" s="223"/>
      <c r="D1576" s="279"/>
      <c r="E1576" s="279"/>
      <c r="F1576" s="34"/>
      <c r="G1576" s="280"/>
    </row>
    <row r="1577" spans="2:8">
      <c r="B1577" s="230">
        <f t="shared" si="27"/>
        <v>22</v>
      </c>
      <c r="C1577" s="223" t="s">
        <v>336</v>
      </c>
      <c r="D1577" s="279" t="s">
        <v>22</v>
      </c>
      <c r="E1577" s="279">
        <v>1</v>
      </c>
      <c r="F1577" s="34">
        <v>128769.60000000001</v>
      </c>
      <c r="G1577" s="280">
        <f t="shared" si="26"/>
        <v>128769.60000000001</v>
      </c>
    </row>
    <row r="1578" spans="2:8">
      <c r="C1578" s="223"/>
      <c r="D1578" s="279"/>
      <c r="E1578" s="279"/>
      <c r="F1578" s="34"/>
      <c r="G1578" s="280"/>
    </row>
    <row r="1579" spans="2:8">
      <c r="B1579" s="230">
        <f t="shared" si="27"/>
        <v>23</v>
      </c>
      <c r="C1579" s="223" t="s">
        <v>337</v>
      </c>
      <c r="D1579" s="279" t="s">
        <v>22</v>
      </c>
      <c r="E1579" s="279">
        <v>1</v>
      </c>
      <c r="F1579" s="34">
        <v>290304</v>
      </c>
      <c r="G1579" s="280">
        <f t="shared" si="26"/>
        <v>290304</v>
      </c>
    </row>
    <row r="1580" spans="2:8">
      <c r="C1580" s="223"/>
      <c r="D1580" s="279"/>
      <c r="E1580" s="279"/>
      <c r="F1580" s="34" t="s">
        <v>138</v>
      </c>
      <c r="G1580" s="280"/>
    </row>
    <row r="1581" spans="2:8">
      <c r="C1581" s="278" t="s">
        <v>279</v>
      </c>
      <c r="D1581" s="279"/>
      <c r="E1581" s="279"/>
      <c r="F1581" s="34"/>
      <c r="G1581" s="280"/>
    </row>
    <row r="1582" spans="2:8">
      <c r="C1582" s="278" t="s">
        <v>57</v>
      </c>
      <c r="D1582" s="279"/>
      <c r="E1582" s="279"/>
      <c r="F1582" s="34"/>
      <c r="G1582" s="280"/>
    </row>
    <row r="1583" spans="2:8" s="285" customFormat="1">
      <c r="C1583" s="278" t="s">
        <v>1560</v>
      </c>
      <c r="D1583" s="282"/>
      <c r="E1583" s="282"/>
      <c r="F1583" s="283"/>
      <c r="G1583" s="284">
        <f>SUM(G1492:G1582)</f>
        <v>2531388.7200000002</v>
      </c>
      <c r="H1583" s="242"/>
    </row>
    <row r="1584" spans="2:8">
      <c r="C1584" s="223"/>
      <c r="D1584" s="279"/>
      <c r="E1584" s="279"/>
      <c r="F1584" s="34"/>
      <c r="G1584" s="280"/>
    </row>
    <row r="1585" spans="2:8" s="277" customFormat="1">
      <c r="C1585" s="288"/>
      <c r="D1585" s="289"/>
      <c r="E1585" s="289"/>
      <c r="F1585" s="290"/>
      <c r="G1585" s="291"/>
    </row>
    <row r="1586" spans="2:8" s="277" customFormat="1">
      <c r="B1586" s="230"/>
      <c r="C1586" s="223"/>
      <c r="D1586" s="279"/>
      <c r="E1586" s="279"/>
      <c r="F1586" s="34"/>
      <c r="G1586" s="280"/>
    </row>
    <row r="1587" spans="2:8">
      <c r="C1587" s="278" t="s">
        <v>1559</v>
      </c>
      <c r="D1587" s="279"/>
      <c r="E1587" s="279"/>
      <c r="F1587" s="34"/>
      <c r="G1587" s="280"/>
    </row>
    <row r="1588" spans="2:8">
      <c r="C1588" s="278"/>
      <c r="D1588" s="279"/>
      <c r="E1588" s="279"/>
      <c r="F1588" s="34"/>
      <c r="G1588" s="280"/>
    </row>
    <row r="1589" spans="2:8">
      <c r="C1589" s="278" t="s">
        <v>305</v>
      </c>
      <c r="D1589" s="279"/>
      <c r="E1589" s="279"/>
      <c r="F1589" s="34"/>
      <c r="G1589" s="280"/>
    </row>
    <row r="1590" spans="2:8">
      <c r="C1590" s="278"/>
      <c r="D1590" s="279"/>
      <c r="E1590" s="279"/>
      <c r="F1590" s="34"/>
      <c r="G1590" s="280"/>
    </row>
    <row r="1591" spans="2:8">
      <c r="C1591" s="278" t="s">
        <v>59</v>
      </c>
      <c r="D1591" s="279"/>
      <c r="E1591" s="279"/>
      <c r="F1591" s="34"/>
      <c r="G1591" s="280"/>
    </row>
    <row r="1592" spans="2:8">
      <c r="C1592" s="223"/>
      <c r="D1592" s="279"/>
      <c r="E1592" s="279"/>
      <c r="F1592" s="34"/>
      <c r="G1592" s="280"/>
    </row>
    <row r="1593" spans="2:8">
      <c r="C1593" s="62" t="s">
        <v>1444</v>
      </c>
      <c r="D1593" s="279"/>
      <c r="E1593" s="279"/>
      <c r="F1593" s="34"/>
      <c r="G1593" s="280"/>
    </row>
    <row r="1594" spans="2:8">
      <c r="C1594" s="62" t="s">
        <v>1457</v>
      </c>
      <c r="D1594" s="279"/>
      <c r="E1594" s="279"/>
      <c r="F1594" s="34"/>
      <c r="G1594" s="280"/>
    </row>
    <row r="1595" spans="2:8">
      <c r="C1595" s="223"/>
      <c r="D1595" s="279"/>
      <c r="E1595" s="279"/>
      <c r="F1595" s="34"/>
      <c r="G1595" s="280"/>
    </row>
    <row r="1596" spans="2:8" s="285" customFormat="1">
      <c r="C1596" s="224" t="s">
        <v>60</v>
      </c>
      <c r="D1596" s="282" t="s">
        <v>5</v>
      </c>
      <c r="E1596" s="282"/>
      <c r="F1596" s="283"/>
      <c r="G1596" s="284"/>
      <c r="H1596" s="242"/>
    </row>
    <row r="1597" spans="2:8">
      <c r="C1597" s="223"/>
      <c r="D1597" s="279"/>
      <c r="E1597" s="279"/>
      <c r="F1597" s="34"/>
      <c r="G1597" s="280"/>
    </row>
    <row r="1598" spans="2:8" s="285" customFormat="1">
      <c r="C1598" s="224" t="s">
        <v>339</v>
      </c>
      <c r="D1598" s="282" t="s">
        <v>11</v>
      </c>
      <c r="E1598" s="282"/>
      <c r="F1598" s="283"/>
      <c r="G1598" s="284"/>
      <c r="H1598" s="242"/>
    </row>
    <row r="1599" spans="2:8">
      <c r="C1599" s="223"/>
      <c r="D1599" s="279"/>
      <c r="E1599" s="279"/>
      <c r="F1599" s="34"/>
      <c r="G1599" s="280"/>
    </row>
    <row r="1600" spans="2:8">
      <c r="B1600" s="230">
        <v>1</v>
      </c>
      <c r="C1600" s="223" t="s">
        <v>340</v>
      </c>
      <c r="D1600" s="279" t="s">
        <v>15</v>
      </c>
      <c r="E1600" s="432">
        <v>1578</v>
      </c>
      <c r="F1600" s="34">
        <v>130</v>
      </c>
      <c r="G1600" s="280">
        <f t="shared" si="26"/>
        <v>205140</v>
      </c>
    </row>
    <row r="1601" spans="2:8">
      <c r="C1601" s="223"/>
      <c r="D1601" s="279"/>
      <c r="E1601" s="279"/>
      <c r="F1601" s="34"/>
      <c r="G1601" s="280"/>
    </row>
    <row r="1602" spans="2:8">
      <c r="B1602" s="230">
        <f>B1600+1</f>
        <v>2</v>
      </c>
      <c r="C1602" s="223" t="s">
        <v>341</v>
      </c>
      <c r="D1602" s="279" t="s">
        <v>15</v>
      </c>
      <c r="E1602" s="279">
        <v>48</v>
      </c>
      <c r="F1602" s="34">
        <v>140</v>
      </c>
      <c r="G1602" s="280">
        <f t="shared" si="26"/>
        <v>6720</v>
      </c>
    </row>
    <row r="1603" spans="2:8">
      <c r="C1603" s="223"/>
      <c r="D1603" s="279"/>
      <c r="E1603" s="279"/>
      <c r="F1603" s="34"/>
      <c r="G1603" s="280"/>
    </row>
    <row r="1604" spans="2:8" s="285" customFormat="1" ht="46.8">
      <c r="C1604" s="224" t="s">
        <v>342</v>
      </c>
      <c r="D1604" s="282" t="s">
        <v>11</v>
      </c>
      <c r="E1604" s="282"/>
      <c r="F1604" s="283"/>
      <c r="G1604" s="284"/>
      <c r="H1604" s="242"/>
    </row>
    <row r="1605" spans="2:8">
      <c r="C1605" s="223"/>
      <c r="D1605" s="279"/>
      <c r="E1605" s="279"/>
      <c r="F1605" s="34"/>
      <c r="G1605" s="280"/>
    </row>
    <row r="1606" spans="2:8">
      <c r="B1606" s="230">
        <f>B1602+1</f>
        <v>3</v>
      </c>
      <c r="C1606" s="223" t="s">
        <v>341</v>
      </c>
      <c r="D1606" s="279" t="s">
        <v>15</v>
      </c>
      <c r="E1606" s="279">
        <v>29</v>
      </c>
      <c r="F1606" s="34">
        <v>140</v>
      </c>
      <c r="G1606" s="280">
        <f t="shared" si="26"/>
        <v>4060</v>
      </c>
    </row>
    <row r="1607" spans="2:8">
      <c r="C1607" s="223"/>
      <c r="D1607" s="279"/>
      <c r="E1607" s="279"/>
      <c r="F1607" s="34"/>
      <c r="G1607" s="280"/>
    </row>
    <row r="1608" spans="2:8">
      <c r="B1608" s="230">
        <f>B1606+1</f>
        <v>4</v>
      </c>
      <c r="C1608" s="223" t="s">
        <v>343</v>
      </c>
      <c r="D1608" s="279" t="s">
        <v>15</v>
      </c>
      <c r="E1608" s="279">
        <v>119</v>
      </c>
      <c r="F1608" s="34">
        <v>210</v>
      </c>
      <c r="G1608" s="280">
        <f t="shared" si="26"/>
        <v>24990</v>
      </c>
    </row>
    <row r="1609" spans="2:8">
      <c r="C1609" s="223"/>
      <c r="D1609" s="279"/>
      <c r="E1609" s="279"/>
      <c r="F1609" s="34"/>
      <c r="G1609" s="280"/>
    </row>
    <row r="1610" spans="2:8">
      <c r="B1610" s="230">
        <f t="shared" ref="B1610:B1614" si="28">B1608+1</f>
        <v>5</v>
      </c>
      <c r="C1610" s="223" t="s">
        <v>344</v>
      </c>
      <c r="D1610" s="279" t="s">
        <v>15</v>
      </c>
      <c r="E1610" s="279">
        <v>45</v>
      </c>
      <c r="F1610" s="34">
        <v>280</v>
      </c>
      <c r="G1610" s="280">
        <f t="shared" si="26"/>
        <v>12600</v>
      </c>
    </row>
    <row r="1611" spans="2:8">
      <c r="C1611" s="223"/>
      <c r="D1611" s="279"/>
      <c r="E1611" s="279"/>
      <c r="F1611" s="34"/>
      <c r="G1611" s="280"/>
    </row>
    <row r="1612" spans="2:8">
      <c r="B1612" s="230">
        <f t="shared" si="28"/>
        <v>6</v>
      </c>
      <c r="C1612" s="223" t="s">
        <v>345</v>
      </c>
      <c r="D1612" s="279" t="s">
        <v>15</v>
      </c>
      <c r="E1612" s="279">
        <v>458</v>
      </c>
      <c r="F1612" s="34">
        <v>340</v>
      </c>
      <c r="G1612" s="280">
        <f t="shared" si="26"/>
        <v>155720</v>
      </c>
    </row>
    <row r="1613" spans="2:8">
      <c r="C1613" s="223"/>
      <c r="D1613" s="279"/>
      <c r="E1613" s="279"/>
      <c r="F1613" s="34"/>
      <c r="G1613" s="280"/>
    </row>
    <row r="1614" spans="2:8">
      <c r="B1614" s="230">
        <f t="shared" si="28"/>
        <v>7</v>
      </c>
      <c r="C1614" s="223" t="s">
        <v>346</v>
      </c>
      <c r="D1614" s="279" t="s">
        <v>32</v>
      </c>
      <c r="E1614" s="279">
        <v>207</v>
      </c>
      <c r="F1614" s="34">
        <v>35</v>
      </c>
      <c r="G1614" s="280">
        <f t="shared" si="26"/>
        <v>7245</v>
      </c>
    </row>
    <row r="1615" spans="2:8">
      <c r="C1615" s="223"/>
      <c r="D1615" s="279"/>
      <c r="E1615" s="279"/>
      <c r="F1615" s="34"/>
      <c r="G1615" s="280"/>
    </row>
    <row r="1616" spans="2:8" s="285" customFormat="1">
      <c r="C1616" s="224" t="s">
        <v>347</v>
      </c>
      <c r="D1616" s="282" t="s">
        <v>5</v>
      </c>
      <c r="E1616" s="282"/>
      <c r="F1616" s="283"/>
      <c r="G1616" s="284"/>
      <c r="H1616" s="242"/>
    </row>
    <row r="1617" spans="2:8">
      <c r="C1617" s="223"/>
      <c r="D1617" s="279"/>
      <c r="E1617" s="279"/>
      <c r="F1617" s="34"/>
      <c r="G1617" s="280"/>
    </row>
    <row r="1618" spans="2:8">
      <c r="B1618" s="230">
        <f>B1614+1</f>
        <v>8</v>
      </c>
      <c r="C1618" s="223" t="s">
        <v>348</v>
      </c>
      <c r="D1618" s="279"/>
      <c r="E1618" s="279"/>
      <c r="F1618" s="34"/>
      <c r="G1618" s="280"/>
    </row>
    <row r="1619" spans="2:8">
      <c r="C1619" s="223"/>
      <c r="D1619" s="279"/>
      <c r="E1619" s="279"/>
      <c r="F1619" s="34"/>
      <c r="G1619" s="280"/>
    </row>
    <row r="1620" spans="2:8" s="285" customFormat="1">
      <c r="C1620" s="354" t="s">
        <v>349</v>
      </c>
      <c r="D1620" s="282" t="s">
        <v>11</v>
      </c>
      <c r="E1620" s="282"/>
      <c r="F1620" s="283"/>
      <c r="G1620" s="284"/>
      <c r="H1620" s="242"/>
    </row>
    <row r="1621" spans="2:8">
      <c r="C1621" s="223"/>
      <c r="D1621" s="279"/>
      <c r="E1621" s="279"/>
      <c r="F1621" s="34"/>
      <c r="G1621" s="280"/>
    </row>
    <row r="1622" spans="2:8">
      <c r="B1622" s="230">
        <f>B1618+1</f>
        <v>9</v>
      </c>
      <c r="C1622" s="223" t="s">
        <v>62</v>
      </c>
      <c r="D1622" s="279" t="s">
        <v>15</v>
      </c>
      <c r="E1622" s="279">
        <v>131</v>
      </c>
      <c r="F1622" s="34">
        <v>120</v>
      </c>
      <c r="G1622" s="280">
        <f t="shared" si="26"/>
        <v>15720</v>
      </c>
    </row>
    <row r="1623" spans="2:8">
      <c r="C1623" s="223"/>
      <c r="D1623" s="279"/>
      <c r="E1623" s="279"/>
      <c r="F1623" s="34"/>
      <c r="G1623" s="280"/>
    </row>
    <row r="1624" spans="2:8" s="285" customFormat="1" ht="46.8">
      <c r="C1624" s="224" t="s">
        <v>350</v>
      </c>
      <c r="D1624" s="282" t="s">
        <v>11</v>
      </c>
      <c r="E1624" s="282"/>
      <c r="F1624" s="283"/>
      <c r="G1624" s="284"/>
      <c r="H1624" s="242"/>
    </row>
    <row r="1625" spans="2:8">
      <c r="C1625" s="223"/>
      <c r="D1625" s="279"/>
      <c r="E1625" s="279"/>
      <c r="F1625" s="34"/>
      <c r="G1625" s="280"/>
    </row>
    <row r="1626" spans="2:8">
      <c r="B1626" s="230">
        <f>B1622+1</f>
        <v>10</v>
      </c>
      <c r="C1626" s="223" t="s">
        <v>351</v>
      </c>
      <c r="D1626" s="279" t="s">
        <v>15</v>
      </c>
      <c r="E1626" s="279">
        <v>194</v>
      </c>
      <c r="F1626" s="34">
        <v>120</v>
      </c>
      <c r="G1626" s="280">
        <f t="shared" si="26"/>
        <v>23280</v>
      </c>
    </row>
    <row r="1627" spans="2:8">
      <c r="C1627" s="223"/>
      <c r="D1627" s="279"/>
      <c r="E1627" s="279"/>
      <c r="F1627" s="34"/>
      <c r="G1627" s="280"/>
    </row>
    <row r="1628" spans="2:8">
      <c r="B1628" s="230">
        <f>B1626+1</f>
        <v>11</v>
      </c>
      <c r="C1628" s="223" t="s">
        <v>352</v>
      </c>
      <c r="D1628" s="279" t="s">
        <v>15</v>
      </c>
      <c r="E1628" s="279">
        <v>19</v>
      </c>
      <c r="F1628" s="34">
        <v>120</v>
      </c>
      <c r="G1628" s="280">
        <f t="shared" si="26"/>
        <v>2280</v>
      </c>
    </row>
    <row r="1629" spans="2:8">
      <c r="C1629" s="223"/>
      <c r="D1629" s="279"/>
      <c r="E1629" s="279"/>
      <c r="F1629" s="34"/>
      <c r="G1629" s="280"/>
    </row>
    <row r="1630" spans="2:8">
      <c r="B1630" s="230">
        <f t="shared" ref="B1630:B1632" si="29">B1628+1</f>
        <v>12</v>
      </c>
      <c r="C1630" s="223" t="s">
        <v>353</v>
      </c>
      <c r="D1630" s="279" t="s">
        <v>15</v>
      </c>
      <c r="E1630" s="279">
        <v>14</v>
      </c>
      <c r="F1630" s="34">
        <v>120</v>
      </c>
      <c r="G1630" s="280">
        <f t="shared" si="26"/>
        <v>1680</v>
      </c>
    </row>
    <row r="1631" spans="2:8">
      <c r="C1631" s="223"/>
      <c r="D1631" s="279"/>
      <c r="E1631" s="279"/>
      <c r="F1631" s="34"/>
      <c r="G1631" s="280"/>
    </row>
    <row r="1632" spans="2:8">
      <c r="B1632" s="230">
        <f t="shared" si="29"/>
        <v>13</v>
      </c>
      <c r="C1632" s="223" t="s">
        <v>63</v>
      </c>
      <c r="D1632" s="279" t="s">
        <v>15</v>
      </c>
      <c r="E1632" s="279">
        <v>12</v>
      </c>
      <c r="F1632" s="34">
        <v>120</v>
      </c>
      <c r="G1632" s="280">
        <f t="shared" si="26"/>
        <v>1440</v>
      </c>
    </row>
    <row r="1633" spans="2:8">
      <c r="C1633" s="223"/>
      <c r="D1633" s="279"/>
      <c r="E1633" s="279"/>
      <c r="F1633" s="34"/>
      <c r="G1633" s="280"/>
    </row>
    <row r="1634" spans="2:8" s="285" customFormat="1">
      <c r="C1634" s="224" t="s">
        <v>61</v>
      </c>
      <c r="D1634" s="282" t="s">
        <v>5</v>
      </c>
      <c r="E1634" s="282"/>
      <c r="F1634" s="283"/>
      <c r="G1634" s="284"/>
      <c r="H1634" s="242"/>
    </row>
    <row r="1635" spans="2:8" s="285" customFormat="1">
      <c r="C1635" s="224"/>
      <c r="D1635" s="282"/>
      <c r="E1635" s="282"/>
      <c r="F1635" s="283"/>
      <c r="G1635" s="284"/>
      <c r="H1635" s="242"/>
    </row>
    <row r="1636" spans="2:8" s="285" customFormat="1">
      <c r="C1636" s="224" t="s">
        <v>354</v>
      </c>
      <c r="D1636" s="282" t="s">
        <v>11</v>
      </c>
      <c r="E1636" s="282"/>
      <c r="F1636" s="283"/>
      <c r="G1636" s="284"/>
      <c r="H1636" s="242"/>
    </row>
    <row r="1637" spans="2:8">
      <c r="C1637" s="223"/>
      <c r="D1637" s="279"/>
      <c r="E1637" s="279"/>
      <c r="F1637" s="34"/>
      <c r="G1637" s="280"/>
    </row>
    <row r="1638" spans="2:8">
      <c r="B1638" s="230">
        <f>B1632+1</f>
        <v>14</v>
      </c>
      <c r="C1638" s="223" t="s">
        <v>62</v>
      </c>
      <c r="D1638" s="279" t="s">
        <v>15</v>
      </c>
      <c r="E1638" s="279">
        <v>3793</v>
      </c>
      <c r="F1638" s="34">
        <v>120</v>
      </c>
      <c r="G1638" s="280">
        <f t="shared" ref="G1638:G1710" si="30">(E1638*F1638)</f>
        <v>455160</v>
      </c>
    </row>
    <row r="1639" spans="2:8">
      <c r="C1639" s="223"/>
      <c r="D1639" s="279"/>
      <c r="E1639" s="279"/>
      <c r="F1639" s="34"/>
      <c r="G1639" s="280"/>
    </row>
    <row r="1640" spans="2:8">
      <c r="B1640" s="230">
        <f>B1638+1</f>
        <v>15</v>
      </c>
      <c r="C1640" s="223" t="s">
        <v>63</v>
      </c>
      <c r="D1640" s="279" t="s">
        <v>15</v>
      </c>
      <c r="E1640" s="279">
        <v>49</v>
      </c>
      <c r="F1640" s="34">
        <v>135</v>
      </c>
      <c r="G1640" s="280">
        <f t="shared" si="30"/>
        <v>6615</v>
      </c>
    </row>
    <row r="1641" spans="2:8">
      <c r="C1641" s="223"/>
      <c r="D1641" s="279"/>
      <c r="E1641" s="279"/>
      <c r="F1641" s="34"/>
      <c r="G1641" s="280"/>
    </row>
    <row r="1642" spans="2:8" s="285" customFormat="1">
      <c r="C1642" s="224" t="s">
        <v>355</v>
      </c>
      <c r="D1642" s="282" t="s">
        <v>5</v>
      </c>
      <c r="E1642" s="282"/>
      <c r="F1642" s="283"/>
      <c r="G1642" s="284"/>
      <c r="H1642" s="242"/>
    </row>
    <row r="1643" spans="2:8" s="285" customFormat="1">
      <c r="C1643" s="224"/>
      <c r="D1643" s="282"/>
      <c r="E1643" s="282"/>
      <c r="F1643" s="283"/>
      <c r="G1643" s="284"/>
      <c r="H1643" s="242"/>
    </row>
    <row r="1644" spans="2:8" s="285" customFormat="1" ht="70.2">
      <c r="C1644" s="224" t="s">
        <v>356</v>
      </c>
      <c r="D1644" s="282" t="s">
        <v>11</v>
      </c>
      <c r="E1644" s="282"/>
      <c r="F1644" s="283"/>
      <c r="G1644" s="284"/>
      <c r="H1644" s="242"/>
    </row>
    <row r="1645" spans="2:8">
      <c r="C1645" s="223"/>
      <c r="D1645" s="279"/>
      <c r="E1645" s="279"/>
      <c r="F1645" s="34"/>
      <c r="G1645" s="280"/>
    </row>
    <row r="1646" spans="2:8">
      <c r="B1646" s="230">
        <f>B1640+1</f>
        <v>16</v>
      </c>
      <c r="C1646" s="223" t="s">
        <v>62</v>
      </c>
      <c r="D1646" s="279" t="s">
        <v>15</v>
      </c>
      <c r="E1646" s="279">
        <v>161</v>
      </c>
      <c r="F1646" s="34">
        <v>215</v>
      </c>
      <c r="G1646" s="280">
        <f t="shared" si="30"/>
        <v>34615</v>
      </c>
    </row>
    <row r="1647" spans="2:8">
      <c r="C1647" s="223"/>
      <c r="D1647" s="279"/>
      <c r="E1647" s="279"/>
      <c r="F1647" s="34"/>
      <c r="G1647" s="280"/>
    </row>
    <row r="1648" spans="2:8">
      <c r="B1648" s="230">
        <f>B1646+1</f>
        <v>17</v>
      </c>
      <c r="C1648" s="223" t="s">
        <v>357</v>
      </c>
      <c r="D1648" s="279" t="s">
        <v>15</v>
      </c>
      <c r="E1648" s="279">
        <v>68</v>
      </c>
      <c r="F1648" s="34">
        <f>+F1646</f>
        <v>215</v>
      </c>
      <c r="G1648" s="280">
        <f t="shared" si="30"/>
        <v>14620</v>
      </c>
    </row>
    <row r="1649" spans="2:8">
      <c r="C1649" s="223"/>
      <c r="D1649" s="279"/>
      <c r="E1649" s="279"/>
      <c r="F1649" s="34"/>
      <c r="G1649" s="280"/>
    </row>
    <row r="1650" spans="2:8">
      <c r="B1650" s="230">
        <f t="shared" ref="B1650:B1658" si="31">B1648+1</f>
        <v>18</v>
      </c>
      <c r="C1650" s="223" t="s">
        <v>358</v>
      </c>
      <c r="D1650" s="279" t="s">
        <v>15</v>
      </c>
      <c r="E1650" s="279">
        <v>73</v>
      </c>
      <c r="F1650" s="34">
        <f>+F1648</f>
        <v>215</v>
      </c>
      <c r="G1650" s="280">
        <f t="shared" si="30"/>
        <v>15695</v>
      </c>
    </row>
    <row r="1651" spans="2:8">
      <c r="C1651" s="223"/>
      <c r="D1651" s="279"/>
      <c r="E1651" s="279"/>
      <c r="F1651" s="34"/>
      <c r="G1651" s="280"/>
    </row>
    <row r="1652" spans="2:8">
      <c r="B1652" s="230">
        <f t="shared" si="31"/>
        <v>19</v>
      </c>
      <c r="C1652" s="223" t="s">
        <v>359</v>
      </c>
      <c r="D1652" s="279" t="s">
        <v>15</v>
      </c>
      <c r="E1652" s="279">
        <v>34</v>
      </c>
      <c r="F1652" s="34">
        <f>+F1650</f>
        <v>215</v>
      </c>
      <c r="G1652" s="280">
        <f t="shared" si="30"/>
        <v>7310</v>
      </c>
    </row>
    <row r="1653" spans="2:8">
      <c r="C1653" s="223"/>
      <c r="D1653" s="279"/>
      <c r="E1653" s="279"/>
      <c r="F1653" s="34"/>
      <c r="G1653" s="280"/>
    </row>
    <row r="1654" spans="2:8">
      <c r="B1654" s="230">
        <f t="shared" si="31"/>
        <v>20</v>
      </c>
      <c r="C1654" s="223" t="s">
        <v>351</v>
      </c>
      <c r="D1654" s="279" t="s">
        <v>15</v>
      </c>
      <c r="E1654" s="279">
        <v>1013</v>
      </c>
      <c r="F1654" s="34">
        <f>+F1652</f>
        <v>215</v>
      </c>
      <c r="G1654" s="280">
        <f t="shared" si="30"/>
        <v>217795</v>
      </c>
    </row>
    <row r="1655" spans="2:8">
      <c r="C1655" s="223"/>
      <c r="D1655" s="279"/>
      <c r="E1655" s="279"/>
      <c r="F1655" s="34"/>
      <c r="G1655" s="280"/>
    </row>
    <row r="1656" spans="2:8">
      <c r="B1656" s="230">
        <f t="shared" si="31"/>
        <v>21</v>
      </c>
      <c r="C1656" s="223" t="s">
        <v>360</v>
      </c>
      <c r="D1656" s="279" t="s">
        <v>15</v>
      </c>
      <c r="E1656" s="279">
        <v>16</v>
      </c>
      <c r="F1656" s="34">
        <f>+F1654</f>
        <v>215</v>
      </c>
      <c r="G1656" s="280">
        <f t="shared" si="30"/>
        <v>3440</v>
      </c>
    </row>
    <row r="1657" spans="2:8">
      <c r="C1657" s="223"/>
      <c r="D1657" s="279"/>
      <c r="E1657" s="279"/>
      <c r="F1657" s="34"/>
      <c r="G1657" s="280"/>
    </row>
    <row r="1658" spans="2:8">
      <c r="B1658" s="230">
        <f t="shared" si="31"/>
        <v>22</v>
      </c>
      <c r="C1658" s="223" t="s">
        <v>63</v>
      </c>
      <c r="D1658" s="279" t="s">
        <v>15</v>
      </c>
      <c r="E1658" s="279">
        <v>1</v>
      </c>
      <c r="F1658" s="34">
        <f>+F1656</f>
        <v>215</v>
      </c>
      <c r="G1658" s="280">
        <f t="shared" si="30"/>
        <v>215</v>
      </c>
    </row>
    <row r="1659" spans="2:8">
      <c r="C1659" s="223"/>
      <c r="D1659" s="279"/>
      <c r="E1659" s="279"/>
      <c r="F1659" s="34"/>
      <c r="G1659" s="280"/>
    </row>
    <row r="1660" spans="2:8" s="285" customFormat="1">
      <c r="C1660" s="224" t="s">
        <v>361</v>
      </c>
      <c r="D1660" s="282" t="s">
        <v>11</v>
      </c>
      <c r="E1660" s="282"/>
      <c r="F1660" s="283"/>
      <c r="G1660" s="284"/>
      <c r="H1660" s="242"/>
    </row>
    <row r="1661" spans="2:8">
      <c r="C1661" s="223"/>
      <c r="D1661" s="279"/>
      <c r="E1661" s="279"/>
      <c r="F1661" s="34"/>
      <c r="G1661" s="280"/>
    </row>
    <row r="1662" spans="2:8">
      <c r="B1662" s="230">
        <f>B1658+1</f>
        <v>23</v>
      </c>
      <c r="C1662" s="223" t="s">
        <v>362</v>
      </c>
      <c r="D1662" s="279" t="s">
        <v>32</v>
      </c>
      <c r="E1662" s="279">
        <v>40</v>
      </c>
      <c r="F1662" s="34">
        <v>40</v>
      </c>
      <c r="G1662" s="280">
        <f t="shared" si="30"/>
        <v>1600</v>
      </c>
    </row>
    <row r="1663" spans="2:8">
      <c r="C1663" s="223"/>
      <c r="D1663" s="279"/>
      <c r="E1663" s="279"/>
      <c r="F1663" s="34"/>
      <c r="G1663" s="280"/>
    </row>
    <row r="1664" spans="2:8">
      <c r="C1664" s="278" t="s">
        <v>305</v>
      </c>
      <c r="D1664" s="279"/>
      <c r="E1664" s="279"/>
      <c r="F1664" s="34"/>
      <c r="G1664" s="280"/>
    </row>
    <row r="1665" spans="3:8">
      <c r="C1665" s="278" t="s">
        <v>59</v>
      </c>
      <c r="D1665" s="279"/>
      <c r="E1665" s="279"/>
      <c r="F1665" s="34"/>
      <c r="G1665" s="280"/>
    </row>
    <row r="1666" spans="3:8" s="285" customFormat="1">
      <c r="C1666" s="278" t="s">
        <v>1560</v>
      </c>
      <c r="D1666" s="282"/>
      <c r="E1666" s="282"/>
      <c r="F1666" s="283"/>
      <c r="G1666" s="284">
        <f>SUM(G1600:G1665)</f>
        <v>1217940</v>
      </c>
      <c r="H1666" s="242"/>
    </row>
    <row r="1667" spans="3:8">
      <c r="C1667" s="223"/>
      <c r="D1667" s="279"/>
      <c r="E1667" s="279"/>
      <c r="F1667" s="34"/>
      <c r="G1667" s="280"/>
    </row>
    <row r="1668" spans="3:8" s="277" customFormat="1">
      <c r="C1668" s="288"/>
      <c r="D1668" s="289"/>
      <c r="E1668" s="289"/>
      <c r="F1668" s="290"/>
      <c r="G1668" s="291"/>
    </row>
    <row r="1669" spans="3:8">
      <c r="C1669" s="223"/>
      <c r="D1669" s="279"/>
      <c r="E1669" s="279"/>
      <c r="F1669" s="34"/>
      <c r="G1669" s="280"/>
    </row>
    <row r="1670" spans="3:8">
      <c r="C1670" s="278" t="s">
        <v>1559</v>
      </c>
      <c r="D1670" s="279"/>
      <c r="E1670" s="279"/>
      <c r="F1670" s="34"/>
      <c r="G1670" s="280"/>
    </row>
    <row r="1671" spans="3:8">
      <c r="C1671" s="223"/>
      <c r="D1671" s="279"/>
      <c r="E1671" s="279"/>
      <c r="F1671" s="34"/>
      <c r="G1671" s="280"/>
    </row>
    <row r="1672" spans="3:8">
      <c r="C1672" s="278" t="s">
        <v>338</v>
      </c>
      <c r="D1672" s="279"/>
      <c r="E1672" s="279"/>
      <c r="F1672" s="34"/>
      <c r="G1672" s="280"/>
    </row>
    <row r="1673" spans="3:8">
      <c r="C1673" s="278"/>
      <c r="D1673" s="279"/>
      <c r="E1673" s="279"/>
      <c r="F1673" s="34"/>
      <c r="G1673" s="280"/>
    </row>
    <row r="1674" spans="3:8">
      <c r="C1674" s="278" t="s">
        <v>64</v>
      </c>
      <c r="D1674" s="279"/>
      <c r="E1674" s="279"/>
      <c r="F1674" s="34"/>
      <c r="G1674" s="280"/>
    </row>
    <row r="1675" spans="3:8">
      <c r="C1675" s="223"/>
      <c r="D1675" s="279"/>
      <c r="E1675" s="279"/>
      <c r="F1675" s="34"/>
      <c r="G1675" s="280"/>
    </row>
    <row r="1676" spans="3:8" ht="46.8">
      <c r="C1676" s="95" t="s">
        <v>1035</v>
      </c>
      <c r="D1676" s="91"/>
      <c r="E1676" s="292"/>
      <c r="F1676" s="101"/>
      <c r="G1676" s="101"/>
      <c r="H1676" s="230"/>
    </row>
    <row r="1677" spans="3:8">
      <c r="C1677" s="95"/>
      <c r="D1677" s="91"/>
      <c r="E1677" s="292"/>
      <c r="F1677" s="101"/>
      <c r="G1677" s="101"/>
      <c r="H1677" s="230"/>
    </row>
    <row r="1678" spans="3:8">
      <c r="C1678" s="95" t="s">
        <v>1036</v>
      </c>
      <c r="D1678" s="58" t="s">
        <v>8</v>
      </c>
      <c r="E1678" s="292"/>
      <c r="F1678" s="101"/>
      <c r="G1678" s="101"/>
      <c r="H1678" s="230"/>
    </row>
    <row r="1679" spans="3:8">
      <c r="C1679" s="95"/>
      <c r="D1679" s="91"/>
      <c r="E1679" s="292"/>
      <c r="F1679" s="101"/>
      <c r="G1679" s="101"/>
      <c r="H1679" s="230"/>
    </row>
    <row r="1680" spans="3:8">
      <c r="C1680" s="95" t="s">
        <v>1094</v>
      </c>
      <c r="D1680" s="58" t="s">
        <v>11</v>
      </c>
      <c r="E1680" s="292"/>
      <c r="F1680" s="101"/>
      <c r="G1680" s="101"/>
      <c r="H1680" s="230"/>
    </row>
    <row r="1681" spans="2:8">
      <c r="C1681" s="95"/>
      <c r="D1681" s="91"/>
      <c r="E1681" s="292"/>
      <c r="F1681" s="101"/>
      <c r="G1681" s="101"/>
      <c r="H1681" s="230"/>
    </row>
    <row r="1682" spans="2:8" ht="93.6">
      <c r="C1682" s="95" t="s">
        <v>1095</v>
      </c>
      <c r="D1682" s="91"/>
      <c r="E1682" s="292"/>
      <c r="F1682" s="101"/>
      <c r="G1682" s="101"/>
      <c r="H1682" s="230"/>
    </row>
    <row r="1683" spans="2:8">
      <c r="C1683" s="223"/>
      <c r="D1683" s="279"/>
      <c r="E1683" s="279"/>
      <c r="F1683" s="34"/>
      <c r="G1683" s="280"/>
    </row>
    <row r="1684" spans="2:8" s="285" customFormat="1">
      <c r="C1684" s="224" t="s">
        <v>65</v>
      </c>
      <c r="D1684" s="282" t="s">
        <v>11</v>
      </c>
      <c r="E1684" s="282"/>
      <c r="F1684" s="283"/>
      <c r="G1684" s="284"/>
      <c r="H1684" s="242"/>
    </row>
    <row r="1685" spans="2:8">
      <c r="C1685" s="223"/>
      <c r="D1685" s="279"/>
      <c r="E1685" s="279"/>
      <c r="F1685" s="34"/>
      <c r="G1685" s="280"/>
    </row>
    <row r="1686" spans="2:8" ht="163.80000000000001">
      <c r="C1686" s="223" t="s">
        <v>1495</v>
      </c>
      <c r="D1686" s="279"/>
      <c r="E1686" s="279"/>
      <c r="F1686" s="34"/>
      <c r="G1686" s="280"/>
    </row>
    <row r="1687" spans="2:8">
      <c r="C1687" s="223"/>
      <c r="D1687" s="279"/>
      <c r="E1687" s="279"/>
      <c r="F1687" s="34"/>
      <c r="G1687" s="280"/>
    </row>
    <row r="1688" spans="2:8">
      <c r="B1688" s="230">
        <v>1</v>
      </c>
      <c r="C1688" s="223" t="s">
        <v>1232</v>
      </c>
      <c r="D1688" s="279" t="s">
        <v>15</v>
      </c>
      <c r="E1688" s="279">
        <v>356</v>
      </c>
      <c r="F1688" s="34">
        <v>550</v>
      </c>
      <c r="G1688" s="280">
        <f t="shared" si="30"/>
        <v>195800</v>
      </c>
    </row>
    <row r="1689" spans="2:8">
      <c r="C1689" s="223"/>
      <c r="D1689" s="279"/>
      <c r="E1689" s="279"/>
      <c r="F1689" s="34"/>
      <c r="G1689" s="280"/>
    </row>
    <row r="1690" spans="2:8" s="285" customFormat="1">
      <c r="C1690" s="224" t="s">
        <v>66</v>
      </c>
      <c r="D1690" s="282" t="s">
        <v>5</v>
      </c>
      <c r="E1690" s="282"/>
      <c r="F1690" s="283"/>
      <c r="G1690" s="284"/>
      <c r="H1690" s="242"/>
    </row>
    <row r="1691" spans="2:8">
      <c r="C1691" s="223"/>
      <c r="D1691" s="279"/>
      <c r="E1691" s="279"/>
      <c r="F1691" s="34"/>
      <c r="G1691" s="280"/>
    </row>
    <row r="1692" spans="2:8" s="285" customFormat="1">
      <c r="C1692" s="224" t="s">
        <v>366</v>
      </c>
      <c r="D1692" s="282" t="s">
        <v>11</v>
      </c>
      <c r="E1692" s="282"/>
      <c r="F1692" s="283"/>
      <c r="G1692" s="284"/>
      <c r="H1692" s="242"/>
    </row>
    <row r="1693" spans="2:8" s="285" customFormat="1">
      <c r="C1693" s="224"/>
      <c r="D1693" s="282"/>
      <c r="E1693" s="282"/>
      <c r="F1693" s="283"/>
      <c r="G1693" s="284"/>
      <c r="H1693" s="242"/>
    </row>
    <row r="1694" spans="2:8" s="285" customFormat="1" ht="163.80000000000001">
      <c r="C1694" s="224" t="s">
        <v>1496</v>
      </c>
      <c r="D1694" s="282" t="s">
        <v>11</v>
      </c>
      <c r="E1694" s="282"/>
      <c r="F1694" s="283"/>
      <c r="G1694" s="284"/>
      <c r="H1694" s="242"/>
    </row>
    <row r="1695" spans="2:8">
      <c r="C1695" s="223"/>
      <c r="D1695" s="279"/>
      <c r="E1695" s="279"/>
      <c r="F1695" s="34"/>
      <c r="G1695" s="280"/>
    </row>
    <row r="1696" spans="2:8">
      <c r="B1696" s="230">
        <f>B1688+1</f>
        <v>2</v>
      </c>
      <c r="C1696" s="223" t="s">
        <v>368</v>
      </c>
      <c r="D1696" s="279" t="s">
        <v>15</v>
      </c>
      <c r="E1696" s="279">
        <v>119</v>
      </c>
      <c r="F1696" s="34">
        <v>255</v>
      </c>
      <c r="G1696" s="280">
        <f t="shared" si="30"/>
        <v>30345</v>
      </c>
    </row>
    <row r="1697" spans="2:8">
      <c r="C1697" s="223"/>
      <c r="D1697" s="279"/>
      <c r="E1697" s="279"/>
      <c r="F1697" s="34"/>
      <c r="G1697" s="280"/>
    </row>
    <row r="1698" spans="2:8">
      <c r="B1698" s="230">
        <f>B1696+1</f>
        <v>3</v>
      </c>
      <c r="C1698" s="223" t="s">
        <v>369</v>
      </c>
      <c r="D1698" s="279" t="s">
        <v>32</v>
      </c>
      <c r="E1698" s="279">
        <v>72</v>
      </c>
      <c r="F1698" s="34">
        <v>80</v>
      </c>
      <c r="G1698" s="280">
        <f t="shared" si="30"/>
        <v>5760</v>
      </c>
    </row>
    <row r="1699" spans="2:8">
      <c r="C1699" s="223"/>
      <c r="D1699" s="279"/>
      <c r="E1699" s="279"/>
      <c r="F1699" s="34"/>
      <c r="G1699" s="280"/>
    </row>
    <row r="1700" spans="2:8">
      <c r="B1700" s="230">
        <f>B1698+1</f>
        <v>4</v>
      </c>
      <c r="C1700" s="223" t="s">
        <v>370</v>
      </c>
      <c r="D1700" s="279" t="s">
        <v>32</v>
      </c>
      <c r="E1700" s="279">
        <v>66</v>
      </c>
      <c r="F1700" s="34">
        <v>90</v>
      </c>
      <c r="G1700" s="280">
        <f t="shared" si="30"/>
        <v>5940</v>
      </c>
    </row>
    <row r="1701" spans="2:8">
      <c r="C1701" s="223"/>
      <c r="D1701" s="279"/>
      <c r="E1701" s="279"/>
      <c r="F1701" s="34"/>
      <c r="G1701" s="280"/>
    </row>
    <row r="1702" spans="2:8" s="285" customFormat="1">
      <c r="C1702" s="224" t="s">
        <v>371</v>
      </c>
      <c r="D1702" s="282" t="s">
        <v>11</v>
      </c>
      <c r="E1702" s="282"/>
      <c r="F1702" s="283"/>
      <c r="G1702" s="284"/>
      <c r="H1702" s="242"/>
    </row>
    <row r="1703" spans="2:8">
      <c r="C1703" s="223"/>
      <c r="D1703" s="279"/>
      <c r="E1703" s="279"/>
      <c r="F1703" s="34"/>
      <c r="G1703" s="280"/>
    </row>
    <row r="1704" spans="2:8" ht="141.75" customHeight="1">
      <c r="C1704" s="223" t="s">
        <v>1497</v>
      </c>
      <c r="D1704" s="279"/>
      <c r="E1704" s="279"/>
      <c r="F1704" s="34"/>
      <c r="G1704" s="280"/>
    </row>
    <row r="1705" spans="2:8">
      <c r="C1705" s="223"/>
      <c r="D1705" s="279"/>
      <c r="E1705" s="279"/>
      <c r="F1705" s="34"/>
      <c r="G1705" s="280"/>
    </row>
    <row r="1706" spans="2:8">
      <c r="B1706" s="230">
        <f>B1700+1</f>
        <v>5</v>
      </c>
      <c r="C1706" s="223" t="s">
        <v>372</v>
      </c>
      <c r="D1706" s="279" t="s">
        <v>15</v>
      </c>
      <c r="E1706" s="565">
        <v>388</v>
      </c>
      <c r="F1706" s="34">
        <v>480</v>
      </c>
      <c r="G1706" s="280">
        <f t="shared" si="30"/>
        <v>186240</v>
      </c>
    </row>
    <row r="1707" spans="2:8">
      <c r="C1707" s="223"/>
      <c r="D1707" s="279"/>
      <c r="E1707" s="279" t="s">
        <v>138</v>
      </c>
      <c r="F1707" s="34"/>
      <c r="G1707" s="280"/>
    </row>
    <row r="1708" spans="2:8">
      <c r="B1708" s="230">
        <f>B1706+1</f>
        <v>6</v>
      </c>
      <c r="C1708" s="223" t="s">
        <v>369</v>
      </c>
      <c r="D1708" s="279" t="s">
        <v>32</v>
      </c>
      <c r="E1708" s="279">
        <v>60</v>
      </c>
      <c r="F1708" s="34">
        <v>80</v>
      </c>
      <c r="G1708" s="280">
        <f t="shared" si="30"/>
        <v>4800</v>
      </c>
    </row>
    <row r="1709" spans="2:8">
      <c r="C1709" s="223"/>
      <c r="D1709" s="279"/>
      <c r="E1709" s="279"/>
      <c r="F1709" s="34"/>
      <c r="G1709" s="280"/>
    </row>
    <row r="1710" spans="2:8">
      <c r="B1710" s="230">
        <f>B1708+1</f>
        <v>7</v>
      </c>
      <c r="C1710" s="223" t="s">
        <v>370</v>
      </c>
      <c r="D1710" s="279" t="s">
        <v>32</v>
      </c>
      <c r="E1710" s="279">
        <v>53</v>
      </c>
      <c r="F1710" s="34">
        <v>80</v>
      </c>
      <c r="G1710" s="280">
        <f t="shared" si="30"/>
        <v>4240</v>
      </c>
    </row>
    <row r="1711" spans="2:8">
      <c r="C1711" s="223"/>
      <c r="D1711" s="279"/>
      <c r="E1711" s="279"/>
      <c r="F1711" s="34"/>
      <c r="G1711" s="280"/>
    </row>
    <row r="1712" spans="2:8">
      <c r="B1712" s="230">
        <f t="shared" ref="B1712" si="32">B1710+1</f>
        <v>8</v>
      </c>
      <c r="C1712" s="223" t="s">
        <v>373</v>
      </c>
      <c r="D1712" s="279" t="s">
        <v>32</v>
      </c>
      <c r="E1712" s="279">
        <v>40</v>
      </c>
      <c r="F1712" s="34">
        <v>80</v>
      </c>
      <c r="G1712" s="280">
        <f t="shared" ref="G1712:G1983" si="33">(E1712*F1712)</f>
        <v>3200</v>
      </c>
    </row>
    <row r="1713" spans="2:8">
      <c r="C1713" s="223"/>
      <c r="D1713" s="279"/>
      <c r="E1713" s="279"/>
      <c r="F1713" s="34"/>
      <c r="G1713" s="280"/>
    </row>
    <row r="1714" spans="2:8">
      <c r="C1714" s="223" t="s">
        <v>374</v>
      </c>
      <c r="D1714" s="279"/>
      <c r="E1714" s="279"/>
      <c r="F1714" s="34"/>
      <c r="G1714" s="280"/>
    </row>
    <row r="1715" spans="2:8">
      <c r="C1715" s="223"/>
      <c r="D1715" s="279"/>
      <c r="E1715" s="279"/>
      <c r="F1715" s="34"/>
      <c r="G1715" s="280"/>
    </row>
    <row r="1716" spans="2:8">
      <c r="B1716" s="230">
        <f>B1712+1</f>
        <v>9</v>
      </c>
      <c r="C1716" s="223" t="s">
        <v>375</v>
      </c>
      <c r="D1716" s="279" t="s">
        <v>32</v>
      </c>
      <c r="E1716" s="279">
        <v>296</v>
      </c>
      <c r="F1716" s="34">
        <v>90</v>
      </c>
      <c r="G1716" s="280">
        <f t="shared" si="33"/>
        <v>26640</v>
      </c>
    </row>
    <row r="1717" spans="2:8">
      <c r="C1717" s="223"/>
      <c r="D1717" s="279"/>
      <c r="E1717" s="279"/>
      <c r="F1717" s="34"/>
      <c r="G1717" s="280"/>
    </row>
    <row r="1718" spans="2:8">
      <c r="C1718" s="278" t="s">
        <v>338</v>
      </c>
      <c r="D1718" s="279"/>
      <c r="E1718" s="279"/>
      <c r="F1718" s="34"/>
      <c r="G1718" s="280"/>
    </row>
    <row r="1719" spans="2:8">
      <c r="C1719" s="278" t="s">
        <v>64</v>
      </c>
      <c r="D1719" s="279"/>
      <c r="E1719" s="279"/>
      <c r="F1719" s="34"/>
      <c r="G1719" s="280"/>
    </row>
    <row r="1720" spans="2:8" s="285" customFormat="1">
      <c r="C1720" s="278" t="s">
        <v>1560</v>
      </c>
      <c r="D1720" s="282"/>
      <c r="E1720" s="282"/>
      <c r="F1720" s="283"/>
      <c r="G1720" s="284">
        <f>SUM(G1688:G1719)</f>
        <v>462965</v>
      </c>
      <c r="H1720" s="242"/>
    </row>
    <row r="1721" spans="2:8">
      <c r="C1721" s="278"/>
      <c r="D1721" s="279"/>
      <c r="E1721" s="279"/>
      <c r="F1721" s="34"/>
      <c r="G1721" s="280"/>
    </row>
    <row r="1722" spans="2:8" s="277" customFormat="1">
      <c r="C1722" s="293"/>
      <c r="D1722" s="289"/>
      <c r="E1722" s="289"/>
      <c r="F1722" s="290"/>
      <c r="G1722" s="291"/>
    </row>
    <row r="1723" spans="2:8">
      <c r="C1723" s="223"/>
      <c r="D1723" s="279"/>
      <c r="E1723" s="279"/>
      <c r="F1723" s="34"/>
      <c r="G1723" s="280"/>
    </row>
    <row r="1724" spans="2:8">
      <c r="C1724" s="278" t="s">
        <v>1559</v>
      </c>
      <c r="D1724" s="279"/>
      <c r="E1724" s="279"/>
      <c r="F1724" s="34"/>
      <c r="G1724" s="280"/>
    </row>
    <row r="1725" spans="2:8">
      <c r="C1725" s="223"/>
      <c r="D1725" s="279"/>
      <c r="E1725" s="279"/>
      <c r="F1725" s="34"/>
      <c r="G1725" s="280"/>
    </row>
    <row r="1726" spans="2:8">
      <c r="C1726" s="278" t="s">
        <v>363</v>
      </c>
      <c r="D1726" s="279"/>
      <c r="E1726" s="279"/>
      <c r="F1726" s="34"/>
      <c r="G1726" s="280"/>
    </row>
    <row r="1727" spans="2:8">
      <c r="C1727" s="278"/>
      <c r="D1727" s="279"/>
      <c r="E1727" s="279"/>
      <c r="F1727" s="34"/>
      <c r="G1727" s="280"/>
    </row>
    <row r="1728" spans="2:8">
      <c r="C1728" s="278" t="s">
        <v>67</v>
      </c>
      <c r="D1728" s="279"/>
      <c r="E1728" s="279"/>
      <c r="F1728" s="34"/>
      <c r="G1728" s="280"/>
    </row>
    <row r="1729" spans="3:7">
      <c r="C1729" s="223"/>
      <c r="D1729" s="279"/>
      <c r="E1729" s="279"/>
      <c r="F1729" s="34"/>
      <c r="G1729" s="280"/>
    </row>
    <row r="1730" spans="3:7">
      <c r="C1730" s="103" t="s">
        <v>1444</v>
      </c>
      <c r="D1730" s="91"/>
      <c r="E1730" s="279"/>
      <c r="F1730" s="34"/>
      <c r="G1730" s="280"/>
    </row>
    <row r="1731" spans="3:7">
      <c r="C1731" s="103" t="s">
        <v>1457</v>
      </c>
      <c r="D1731" s="91"/>
      <c r="E1731" s="279"/>
      <c r="F1731" s="34"/>
      <c r="G1731" s="280"/>
    </row>
    <row r="1732" spans="3:7">
      <c r="C1732" s="103"/>
      <c r="D1732" s="91"/>
      <c r="E1732" s="279"/>
      <c r="F1732" s="34"/>
      <c r="G1732" s="280"/>
    </row>
    <row r="1733" spans="3:7">
      <c r="C1733" s="103" t="s">
        <v>789</v>
      </c>
      <c r="D1733" s="58" t="s">
        <v>8</v>
      </c>
      <c r="E1733" s="279"/>
      <c r="F1733" s="34"/>
      <c r="G1733" s="280"/>
    </row>
    <row r="1734" spans="3:7">
      <c r="C1734" s="103"/>
      <c r="D1734" s="91"/>
      <c r="E1734" s="279"/>
      <c r="F1734" s="34"/>
      <c r="G1734" s="280"/>
    </row>
    <row r="1735" spans="3:7">
      <c r="C1735" s="103" t="s">
        <v>1096</v>
      </c>
      <c r="D1735" s="58" t="s">
        <v>5</v>
      </c>
      <c r="E1735" s="279"/>
      <c r="F1735" s="34"/>
      <c r="G1735" s="280"/>
    </row>
    <row r="1736" spans="3:7">
      <c r="C1736" s="103"/>
      <c r="D1736" s="91"/>
      <c r="E1736" s="279"/>
      <c r="F1736" s="34"/>
      <c r="G1736" s="280"/>
    </row>
    <row r="1737" spans="3:7">
      <c r="C1737" s="103" t="s">
        <v>1498</v>
      </c>
      <c r="D1737" s="91"/>
      <c r="E1737" s="279"/>
      <c r="F1737" s="34"/>
      <c r="G1737" s="280"/>
    </row>
    <row r="1738" spans="3:7">
      <c r="C1738" s="103" t="s">
        <v>1499</v>
      </c>
      <c r="D1738" s="91"/>
      <c r="E1738" s="279"/>
      <c r="F1738" s="34"/>
      <c r="G1738" s="280"/>
    </row>
    <row r="1739" spans="3:7">
      <c r="C1739" s="103" t="s">
        <v>1100</v>
      </c>
      <c r="D1739" s="91"/>
      <c r="E1739" s="279"/>
      <c r="F1739" s="34"/>
      <c r="G1739" s="280"/>
    </row>
    <row r="1740" spans="3:7">
      <c r="C1740" s="103"/>
      <c r="D1740" s="91"/>
      <c r="E1740" s="279"/>
      <c r="F1740" s="34"/>
      <c r="G1740" s="280"/>
    </row>
    <row r="1741" spans="3:7">
      <c r="C1741" s="103" t="s">
        <v>1500</v>
      </c>
      <c r="D1741" s="91"/>
      <c r="E1741" s="279"/>
      <c r="F1741" s="34"/>
      <c r="G1741" s="280"/>
    </row>
    <row r="1742" spans="3:7">
      <c r="C1742" s="103" t="s">
        <v>1501</v>
      </c>
      <c r="D1742" s="91"/>
      <c r="E1742" s="279"/>
      <c r="F1742" s="34"/>
      <c r="G1742" s="280"/>
    </row>
    <row r="1743" spans="3:7">
      <c r="C1743" s="103" t="s">
        <v>1502</v>
      </c>
      <c r="D1743" s="91"/>
      <c r="E1743" s="279"/>
      <c r="F1743" s="34"/>
      <c r="G1743" s="280"/>
    </row>
    <row r="1744" spans="3:7">
      <c r="C1744" s="103"/>
      <c r="D1744" s="91"/>
      <c r="E1744" s="279"/>
      <c r="F1744" s="34"/>
      <c r="G1744" s="280"/>
    </row>
    <row r="1745" spans="3:7">
      <c r="C1745" s="103" t="s">
        <v>1105</v>
      </c>
      <c r="D1745" s="91"/>
      <c r="E1745" s="279"/>
      <c r="F1745" s="34"/>
      <c r="G1745" s="280"/>
    </row>
    <row r="1746" spans="3:7">
      <c r="C1746" s="103"/>
      <c r="D1746" s="91"/>
      <c r="E1746" s="279"/>
      <c r="F1746" s="34"/>
      <c r="G1746" s="280"/>
    </row>
    <row r="1747" spans="3:7">
      <c r="C1747" s="103" t="s">
        <v>1106</v>
      </c>
      <c r="D1747" s="58" t="s">
        <v>5</v>
      </c>
      <c r="E1747" s="279"/>
      <c r="F1747" s="34"/>
      <c r="G1747" s="280"/>
    </row>
    <row r="1748" spans="3:7">
      <c r="C1748" s="103"/>
      <c r="D1748" s="91"/>
      <c r="E1748" s="279"/>
      <c r="F1748" s="34"/>
      <c r="G1748" s="280"/>
    </row>
    <row r="1749" spans="3:7">
      <c r="C1749" s="103" t="s">
        <v>1107</v>
      </c>
      <c r="D1749" s="91"/>
      <c r="E1749" s="279"/>
      <c r="F1749" s="34"/>
      <c r="G1749" s="280"/>
    </row>
    <row r="1750" spans="3:7">
      <c r="C1750" s="103" t="s">
        <v>1108</v>
      </c>
      <c r="D1750" s="91"/>
      <c r="E1750" s="279"/>
      <c r="F1750" s="34"/>
      <c r="G1750" s="280"/>
    </row>
    <row r="1751" spans="3:7">
      <c r="C1751" s="103"/>
      <c r="D1751" s="91"/>
      <c r="E1751" s="279"/>
      <c r="F1751" s="34"/>
      <c r="G1751" s="280"/>
    </row>
    <row r="1752" spans="3:7">
      <c r="C1752" s="103" t="s">
        <v>1109</v>
      </c>
      <c r="D1752" s="91"/>
      <c r="E1752" s="279"/>
      <c r="F1752" s="34"/>
      <c r="G1752" s="280"/>
    </row>
    <row r="1753" spans="3:7">
      <c r="C1753" s="103" t="s">
        <v>1110</v>
      </c>
      <c r="D1753" s="91"/>
      <c r="E1753" s="279"/>
      <c r="F1753" s="34"/>
      <c r="G1753" s="280"/>
    </row>
    <row r="1754" spans="3:7">
      <c r="C1754" s="103"/>
      <c r="D1754" s="91"/>
      <c r="E1754" s="279"/>
      <c r="F1754" s="34"/>
      <c r="G1754" s="280"/>
    </row>
    <row r="1755" spans="3:7">
      <c r="C1755" s="103" t="s">
        <v>1111</v>
      </c>
      <c r="D1755" s="91"/>
      <c r="E1755" s="279"/>
      <c r="F1755" s="34"/>
      <c r="G1755" s="280"/>
    </row>
    <row r="1756" spans="3:7">
      <c r="C1756" s="103" t="s">
        <v>1112</v>
      </c>
      <c r="D1756" s="91"/>
      <c r="E1756" s="279"/>
      <c r="F1756" s="34"/>
      <c r="G1756" s="280"/>
    </row>
    <row r="1757" spans="3:7">
      <c r="C1757" s="103"/>
      <c r="D1757" s="91"/>
      <c r="E1757" s="279"/>
      <c r="F1757" s="34"/>
      <c r="G1757" s="280"/>
    </row>
    <row r="1758" spans="3:7">
      <c r="C1758" s="103" t="s">
        <v>1113</v>
      </c>
      <c r="D1758" s="91"/>
      <c r="E1758" s="279"/>
      <c r="F1758" s="34"/>
      <c r="G1758" s="280"/>
    </row>
    <row r="1759" spans="3:7">
      <c r="C1759" s="103" t="s">
        <v>1114</v>
      </c>
      <c r="D1759" s="91"/>
      <c r="E1759" s="279"/>
      <c r="F1759" s="34"/>
      <c r="G1759" s="280"/>
    </row>
    <row r="1760" spans="3:7">
      <c r="C1760" s="103" t="s">
        <v>1115</v>
      </c>
      <c r="D1760" s="91"/>
      <c r="E1760" s="279"/>
      <c r="F1760" s="34"/>
      <c r="G1760" s="280"/>
    </row>
    <row r="1761" spans="3:7">
      <c r="C1761" s="103"/>
      <c r="D1761" s="91"/>
      <c r="E1761" s="279"/>
      <c r="F1761" s="34"/>
      <c r="G1761" s="280"/>
    </row>
    <row r="1762" spans="3:7">
      <c r="C1762" s="103" t="s">
        <v>1116</v>
      </c>
      <c r="D1762" s="91"/>
      <c r="E1762" s="279"/>
      <c r="F1762" s="34"/>
      <c r="G1762" s="280"/>
    </row>
    <row r="1763" spans="3:7">
      <c r="C1763" s="103" t="s">
        <v>1117</v>
      </c>
      <c r="D1763" s="91"/>
      <c r="E1763" s="279"/>
      <c r="F1763" s="34"/>
      <c r="G1763" s="280"/>
    </row>
    <row r="1764" spans="3:7">
      <c r="C1764" s="103" t="s">
        <v>1118</v>
      </c>
      <c r="D1764" s="91"/>
      <c r="E1764" s="279"/>
      <c r="F1764" s="34"/>
      <c r="G1764" s="280"/>
    </row>
    <row r="1765" spans="3:7">
      <c r="C1765" s="103"/>
      <c r="D1765" s="91"/>
      <c r="E1765" s="279"/>
      <c r="F1765" s="34"/>
      <c r="G1765" s="280"/>
    </row>
    <row r="1766" spans="3:7">
      <c r="C1766" s="103" t="s">
        <v>1119</v>
      </c>
      <c r="D1766" s="91"/>
      <c r="E1766" s="279"/>
      <c r="F1766" s="34"/>
      <c r="G1766" s="280"/>
    </row>
    <row r="1767" spans="3:7">
      <c r="C1767" s="103" t="s">
        <v>1120</v>
      </c>
      <c r="D1767" s="91"/>
      <c r="E1767" s="279"/>
      <c r="F1767" s="34"/>
      <c r="G1767" s="280"/>
    </row>
    <row r="1768" spans="3:7">
      <c r="C1768" s="103"/>
      <c r="D1768" s="91"/>
      <c r="E1768" s="279"/>
      <c r="F1768" s="34"/>
      <c r="G1768" s="280"/>
    </row>
    <row r="1769" spans="3:7">
      <c r="C1769" s="103" t="s">
        <v>1105</v>
      </c>
      <c r="D1769" s="91"/>
      <c r="E1769" s="279"/>
      <c r="F1769" s="34"/>
      <c r="G1769" s="280"/>
    </row>
    <row r="1770" spans="3:7">
      <c r="C1770" s="103"/>
      <c r="D1770" s="91"/>
      <c r="E1770" s="279"/>
      <c r="F1770" s="34"/>
      <c r="G1770" s="280"/>
    </row>
    <row r="1771" spans="3:7">
      <c r="C1771" s="103" t="s">
        <v>1121</v>
      </c>
      <c r="D1771" s="58" t="s">
        <v>5</v>
      </c>
      <c r="E1771" s="279"/>
      <c r="F1771" s="34"/>
      <c r="G1771" s="280"/>
    </row>
    <row r="1772" spans="3:7">
      <c r="C1772" s="103"/>
      <c r="D1772" s="91"/>
      <c r="E1772" s="279"/>
      <c r="F1772" s="34"/>
      <c r="G1772" s="280"/>
    </row>
    <row r="1773" spans="3:7">
      <c r="C1773" s="103" t="s">
        <v>1122</v>
      </c>
      <c r="D1773" s="91"/>
      <c r="E1773" s="279"/>
      <c r="F1773" s="34"/>
      <c r="G1773" s="280"/>
    </row>
    <row r="1774" spans="3:7">
      <c r="C1774" s="103" t="s">
        <v>1123</v>
      </c>
      <c r="D1774" s="91"/>
      <c r="E1774" s="279"/>
      <c r="F1774" s="34"/>
      <c r="G1774" s="280"/>
    </row>
    <row r="1775" spans="3:7">
      <c r="C1775" s="103"/>
      <c r="D1775" s="91"/>
      <c r="E1775" s="279"/>
      <c r="F1775" s="34"/>
      <c r="G1775" s="280"/>
    </row>
    <row r="1776" spans="3:7">
      <c r="C1776" s="103" t="s">
        <v>1124</v>
      </c>
      <c r="D1776" s="58" t="s">
        <v>5</v>
      </c>
      <c r="E1776" s="279"/>
      <c r="F1776" s="34"/>
      <c r="G1776" s="280"/>
    </row>
    <row r="1777" spans="3:7">
      <c r="C1777" s="103"/>
      <c r="D1777" s="91"/>
      <c r="E1777" s="279"/>
      <c r="F1777" s="34"/>
      <c r="G1777" s="280"/>
    </row>
    <row r="1778" spans="3:7">
      <c r="C1778" s="103" t="s">
        <v>1125</v>
      </c>
      <c r="D1778" s="91"/>
      <c r="E1778" s="279"/>
      <c r="F1778" s="34"/>
      <c r="G1778" s="280"/>
    </row>
    <row r="1779" spans="3:7">
      <c r="C1779" s="103" t="s">
        <v>1126</v>
      </c>
      <c r="D1779" s="91"/>
      <c r="E1779" s="279"/>
      <c r="F1779" s="34"/>
      <c r="G1779" s="280"/>
    </row>
    <row r="1780" spans="3:7">
      <c r="C1780" s="103" t="s">
        <v>1127</v>
      </c>
      <c r="D1780" s="91"/>
      <c r="E1780" s="279"/>
      <c r="F1780" s="34"/>
      <c r="G1780" s="280"/>
    </row>
    <row r="1781" spans="3:7">
      <c r="C1781" s="103" t="s">
        <v>1128</v>
      </c>
      <c r="D1781" s="91"/>
      <c r="E1781" s="279"/>
      <c r="F1781" s="34"/>
      <c r="G1781" s="280"/>
    </row>
    <row r="1782" spans="3:7">
      <c r="C1782" s="103" t="s">
        <v>1129</v>
      </c>
      <c r="D1782" s="91"/>
      <c r="E1782" s="279"/>
      <c r="F1782" s="34"/>
      <c r="G1782" s="280"/>
    </row>
    <row r="1783" spans="3:7">
      <c r="C1783" s="103"/>
      <c r="D1783" s="91"/>
      <c r="E1783" s="279"/>
      <c r="F1783" s="34"/>
      <c r="G1783" s="280"/>
    </row>
    <row r="1784" spans="3:7">
      <c r="C1784" s="103" t="s">
        <v>1130</v>
      </c>
      <c r="D1784" s="91"/>
      <c r="E1784" s="279"/>
      <c r="F1784" s="34"/>
      <c r="G1784" s="280"/>
    </row>
    <row r="1785" spans="3:7">
      <c r="C1785" s="103" t="s">
        <v>1131</v>
      </c>
      <c r="D1785" s="91"/>
      <c r="E1785" s="279"/>
      <c r="F1785" s="34"/>
      <c r="G1785" s="280"/>
    </row>
    <row r="1786" spans="3:7">
      <c r="C1786" s="103"/>
      <c r="D1786" s="91"/>
      <c r="E1786" s="279"/>
      <c r="F1786" s="34"/>
      <c r="G1786" s="280"/>
    </row>
    <row r="1787" spans="3:7">
      <c r="C1787" s="103" t="s">
        <v>1132</v>
      </c>
      <c r="D1787" s="58" t="s">
        <v>5</v>
      </c>
      <c r="E1787" s="279"/>
      <c r="F1787" s="34"/>
      <c r="G1787" s="280"/>
    </row>
    <row r="1788" spans="3:7">
      <c r="C1788" s="103"/>
      <c r="D1788" s="91"/>
      <c r="E1788" s="279"/>
      <c r="F1788" s="34"/>
      <c r="G1788" s="280"/>
    </row>
    <row r="1789" spans="3:7">
      <c r="C1789" s="103" t="s">
        <v>1133</v>
      </c>
      <c r="D1789" s="91"/>
      <c r="E1789" s="279"/>
      <c r="F1789" s="34"/>
      <c r="G1789" s="280"/>
    </row>
    <row r="1790" spans="3:7">
      <c r="C1790" s="103" t="s">
        <v>1134</v>
      </c>
      <c r="D1790" s="91"/>
      <c r="E1790" s="279"/>
      <c r="F1790" s="34"/>
      <c r="G1790" s="280"/>
    </row>
    <row r="1791" spans="3:7">
      <c r="C1791" s="103"/>
      <c r="D1791" s="91"/>
      <c r="E1791" s="279"/>
      <c r="F1791" s="34"/>
      <c r="G1791" s="280"/>
    </row>
    <row r="1792" spans="3:7">
      <c r="C1792" s="103" t="s">
        <v>1135</v>
      </c>
      <c r="D1792" s="58" t="s">
        <v>5</v>
      </c>
      <c r="E1792" s="279"/>
      <c r="F1792" s="34"/>
      <c r="G1792" s="280"/>
    </row>
    <row r="1793" spans="3:7">
      <c r="C1793" s="103"/>
      <c r="D1793" s="91"/>
      <c r="E1793" s="279"/>
      <c r="F1793" s="34"/>
      <c r="G1793" s="280"/>
    </row>
    <row r="1794" spans="3:7">
      <c r="C1794" s="103" t="s">
        <v>1136</v>
      </c>
      <c r="D1794" s="91"/>
      <c r="E1794" s="279"/>
      <c r="F1794" s="34"/>
      <c r="G1794" s="280"/>
    </row>
    <row r="1795" spans="3:7">
      <c r="C1795" s="103"/>
      <c r="D1795" s="91"/>
      <c r="E1795" s="279"/>
      <c r="F1795" s="34"/>
      <c r="G1795" s="280"/>
    </row>
    <row r="1796" spans="3:7">
      <c r="C1796" s="103" t="s">
        <v>1137</v>
      </c>
      <c r="D1796" s="91"/>
      <c r="E1796" s="279"/>
      <c r="F1796" s="34"/>
      <c r="G1796" s="280"/>
    </row>
    <row r="1797" spans="3:7">
      <c r="C1797" s="103" t="s">
        <v>1138</v>
      </c>
      <c r="D1797" s="91"/>
      <c r="E1797" s="279"/>
      <c r="F1797" s="34"/>
      <c r="G1797" s="280"/>
    </row>
    <row r="1798" spans="3:7">
      <c r="C1798" s="103"/>
      <c r="D1798" s="91"/>
      <c r="E1798" s="279"/>
      <c r="F1798" s="34"/>
      <c r="G1798" s="280"/>
    </row>
    <row r="1799" spans="3:7">
      <c r="C1799" s="103" t="s">
        <v>1139</v>
      </c>
      <c r="D1799" s="91"/>
      <c r="E1799" s="279"/>
      <c r="F1799" s="34"/>
      <c r="G1799" s="280"/>
    </row>
    <row r="1800" spans="3:7">
      <c r="C1800" s="103" t="s">
        <v>1140</v>
      </c>
      <c r="D1800" s="91"/>
      <c r="E1800" s="279"/>
      <c r="F1800" s="34"/>
      <c r="G1800" s="280"/>
    </row>
    <row r="1801" spans="3:7">
      <c r="C1801" s="103" t="s">
        <v>1141</v>
      </c>
      <c r="D1801" s="91"/>
      <c r="E1801" s="279"/>
      <c r="F1801" s="34"/>
      <c r="G1801" s="280"/>
    </row>
    <row r="1802" spans="3:7">
      <c r="C1802" s="103" t="s">
        <v>1142</v>
      </c>
      <c r="D1802" s="91"/>
      <c r="E1802" s="279"/>
      <c r="F1802" s="34"/>
      <c r="G1802" s="280"/>
    </row>
    <row r="1803" spans="3:7">
      <c r="C1803" s="103"/>
      <c r="D1803" s="91"/>
      <c r="E1803" s="279"/>
      <c r="F1803" s="34"/>
      <c r="G1803" s="280"/>
    </row>
    <row r="1804" spans="3:7">
      <c r="C1804" s="103" t="s">
        <v>1143</v>
      </c>
      <c r="D1804" s="58" t="s">
        <v>5</v>
      </c>
      <c r="E1804" s="279"/>
      <c r="F1804" s="34"/>
      <c r="G1804" s="280"/>
    </row>
    <row r="1805" spans="3:7">
      <c r="C1805" s="103"/>
      <c r="D1805" s="91"/>
      <c r="E1805" s="279"/>
      <c r="F1805" s="34"/>
      <c r="G1805" s="280"/>
    </row>
    <row r="1806" spans="3:7">
      <c r="C1806" s="103" t="s">
        <v>1503</v>
      </c>
      <c r="D1806" s="91"/>
      <c r="E1806" s="279"/>
      <c r="F1806" s="34"/>
      <c r="G1806" s="280"/>
    </row>
    <row r="1807" spans="3:7">
      <c r="C1807" s="103" t="s">
        <v>1507</v>
      </c>
      <c r="D1807" s="91"/>
      <c r="E1807" s="279"/>
      <c r="F1807" s="34"/>
      <c r="G1807" s="280"/>
    </row>
    <row r="1808" spans="3:7">
      <c r="C1808" s="103" t="s">
        <v>1508</v>
      </c>
      <c r="D1808" s="91"/>
      <c r="E1808" s="279"/>
      <c r="F1808" s="34"/>
      <c r="G1808" s="280"/>
    </row>
    <row r="1809" spans="3:7">
      <c r="C1809" s="103" t="s">
        <v>1504</v>
      </c>
      <c r="D1809" s="91"/>
      <c r="E1809" s="279"/>
      <c r="F1809" s="34"/>
      <c r="G1809" s="280"/>
    </row>
    <row r="1810" spans="3:7">
      <c r="C1810" s="103" t="s">
        <v>1505</v>
      </c>
      <c r="D1810" s="91"/>
      <c r="E1810" s="279"/>
      <c r="F1810" s="34"/>
      <c r="G1810" s="280"/>
    </row>
    <row r="1811" spans="3:7">
      <c r="C1811" s="103" t="s">
        <v>1506</v>
      </c>
      <c r="D1811" s="91"/>
      <c r="E1811" s="279"/>
      <c r="F1811" s="34"/>
      <c r="G1811" s="280"/>
    </row>
    <row r="1812" spans="3:7">
      <c r="C1812" s="103" t="s">
        <v>1145</v>
      </c>
      <c r="D1812" s="91"/>
      <c r="E1812" s="279"/>
      <c r="F1812" s="34"/>
      <c r="G1812" s="280"/>
    </row>
    <row r="1813" spans="3:7">
      <c r="C1813" s="103"/>
      <c r="D1813" s="91"/>
      <c r="E1813" s="279"/>
      <c r="F1813" s="34"/>
      <c r="G1813" s="280"/>
    </row>
    <row r="1814" spans="3:7">
      <c r="C1814" s="103" t="s">
        <v>1146</v>
      </c>
      <c r="D1814" s="58" t="s">
        <v>5</v>
      </c>
      <c r="E1814" s="279"/>
      <c r="F1814" s="34"/>
      <c r="G1814" s="280"/>
    </row>
    <row r="1815" spans="3:7">
      <c r="C1815" s="103"/>
      <c r="D1815" s="91"/>
      <c r="E1815" s="279"/>
      <c r="F1815" s="34"/>
      <c r="G1815" s="280"/>
    </row>
    <row r="1816" spans="3:7">
      <c r="C1816" s="103" t="s">
        <v>1147</v>
      </c>
      <c r="D1816" s="91"/>
      <c r="E1816" s="279"/>
      <c r="F1816" s="34"/>
      <c r="G1816" s="280"/>
    </row>
    <row r="1817" spans="3:7">
      <c r="C1817" s="103" t="s">
        <v>1148</v>
      </c>
      <c r="D1817" s="91"/>
      <c r="E1817" s="279"/>
      <c r="F1817" s="34"/>
      <c r="G1817" s="280"/>
    </row>
    <row r="1818" spans="3:7">
      <c r="C1818" s="103" t="s">
        <v>1149</v>
      </c>
      <c r="D1818" s="91"/>
      <c r="E1818" s="279"/>
      <c r="F1818" s="34"/>
      <c r="G1818" s="280"/>
    </row>
    <row r="1819" spans="3:7">
      <c r="C1819" s="103" t="s">
        <v>1150</v>
      </c>
      <c r="D1819" s="91"/>
      <c r="E1819" s="279"/>
      <c r="F1819" s="34"/>
      <c r="G1819" s="280"/>
    </row>
    <row r="1820" spans="3:7">
      <c r="C1820" s="103"/>
      <c r="D1820" s="91"/>
      <c r="E1820" s="279"/>
      <c r="F1820" s="34"/>
      <c r="G1820" s="280"/>
    </row>
    <row r="1821" spans="3:7">
      <c r="C1821" s="103" t="s">
        <v>1151</v>
      </c>
      <c r="D1821" s="58" t="s">
        <v>5</v>
      </c>
      <c r="E1821" s="279"/>
      <c r="F1821" s="34"/>
      <c r="G1821" s="280"/>
    </row>
    <row r="1822" spans="3:7">
      <c r="C1822" s="103"/>
      <c r="D1822" s="91"/>
      <c r="E1822" s="279"/>
      <c r="F1822" s="34"/>
      <c r="G1822" s="280"/>
    </row>
    <row r="1823" spans="3:7">
      <c r="C1823" s="103" t="s">
        <v>1152</v>
      </c>
      <c r="D1823" s="91"/>
      <c r="E1823" s="279"/>
      <c r="F1823" s="34"/>
      <c r="G1823" s="280"/>
    </row>
    <row r="1824" spans="3:7">
      <c r="C1824" s="103" t="s">
        <v>1153</v>
      </c>
      <c r="D1824" s="91"/>
      <c r="E1824" s="279"/>
      <c r="F1824" s="34"/>
      <c r="G1824" s="280"/>
    </row>
    <row r="1825" spans="3:7">
      <c r="C1825" s="103"/>
      <c r="D1825" s="91"/>
      <c r="E1825" s="279"/>
      <c r="F1825" s="34"/>
      <c r="G1825" s="280"/>
    </row>
    <row r="1826" spans="3:7">
      <c r="C1826" s="103" t="s">
        <v>1154</v>
      </c>
      <c r="D1826" s="58" t="s">
        <v>5</v>
      </c>
      <c r="E1826" s="279"/>
      <c r="F1826" s="34"/>
      <c r="G1826" s="280"/>
    </row>
    <row r="1827" spans="3:7">
      <c r="C1827" s="103"/>
      <c r="D1827" s="91"/>
      <c r="E1827" s="279"/>
      <c r="F1827" s="34"/>
      <c r="G1827" s="280"/>
    </row>
    <row r="1828" spans="3:7">
      <c r="C1828" s="103" t="s">
        <v>1155</v>
      </c>
      <c r="D1828" s="91"/>
      <c r="E1828" s="279"/>
      <c r="F1828" s="34"/>
      <c r="G1828" s="280"/>
    </row>
    <row r="1829" spans="3:7">
      <c r="C1829" s="103" t="s">
        <v>1156</v>
      </c>
      <c r="D1829" s="91"/>
      <c r="E1829" s="279"/>
      <c r="F1829" s="34"/>
      <c r="G1829" s="280"/>
    </row>
    <row r="1830" spans="3:7">
      <c r="C1830" s="103" t="s">
        <v>1157</v>
      </c>
      <c r="D1830" s="91"/>
      <c r="E1830" s="279"/>
      <c r="F1830" s="34"/>
      <c r="G1830" s="280"/>
    </row>
    <row r="1831" spans="3:7">
      <c r="C1831" s="103" t="s">
        <v>1158</v>
      </c>
      <c r="D1831" s="91"/>
      <c r="E1831" s="279"/>
      <c r="F1831" s="34"/>
      <c r="G1831" s="280"/>
    </row>
    <row r="1832" spans="3:7">
      <c r="C1832" s="103" t="s">
        <v>1159</v>
      </c>
      <c r="D1832" s="91"/>
      <c r="E1832" s="279"/>
      <c r="F1832" s="34"/>
      <c r="G1832" s="280"/>
    </row>
    <row r="1833" spans="3:7">
      <c r="C1833" s="103" t="s">
        <v>1160</v>
      </c>
      <c r="D1833" s="91"/>
      <c r="E1833" s="279"/>
      <c r="F1833" s="34"/>
      <c r="G1833" s="280"/>
    </row>
    <row r="1834" spans="3:7">
      <c r="C1834" s="103" t="s">
        <v>1161</v>
      </c>
      <c r="D1834" s="91"/>
      <c r="E1834" s="279"/>
      <c r="F1834" s="34"/>
      <c r="G1834" s="280"/>
    </row>
    <row r="1835" spans="3:7">
      <c r="C1835" s="103" t="s">
        <v>1162</v>
      </c>
      <c r="D1835" s="91"/>
      <c r="E1835" s="279"/>
      <c r="F1835" s="34"/>
      <c r="G1835" s="280"/>
    </row>
    <row r="1836" spans="3:7">
      <c r="C1836" s="103"/>
      <c r="D1836" s="91"/>
      <c r="E1836" s="279"/>
      <c r="F1836" s="34"/>
      <c r="G1836" s="280"/>
    </row>
    <row r="1837" spans="3:7">
      <c r="C1837" s="103" t="s">
        <v>1163</v>
      </c>
      <c r="D1837" s="58" t="s">
        <v>5</v>
      </c>
      <c r="E1837" s="279"/>
      <c r="F1837" s="34"/>
      <c r="G1837" s="280"/>
    </row>
    <row r="1838" spans="3:7">
      <c r="C1838" s="103"/>
      <c r="D1838" s="91"/>
      <c r="E1838" s="279"/>
      <c r="F1838" s="34"/>
      <c r="G1838" s="280"/>
    </row>
    <row r="1839" spans="3:7">
      <c r="C1839" s="103" t="s">
        <v>1164</v>
      </c>
      <c r="D1839" s="91"/>
      <c r="E1839" s="279"/>
      <c r="F1839" s="34"/>
      <c r="G1839" s="280"/>
    </row>
    <row r="1840" spans="3:7">
      <c r="C1840" s="103" t="s">
        <v>1165</v>
      </c>
      <c r="D1840" s="91"/>
      <c r="E1840" s="279"/>
      <c r="F1840" s="34"/>
      <c r="G1840" s="280"/>
    </row>
    <row r="1841" spans="3:7">
      <c r="C1841" s="103"/>
      <c r="D1841" s="91"/>
      <c r="E1841" s="279"/>
      <c r="F1841" s="34"/>
      <c r="G1841" s="280"/>
    </row>
    <row r="1842" spans="3:7">
      <c r="C1842" s="103" t="s">
        <v>1166</v>
      </c>
      <c r="D1842" s="58" t="s">
        <v>5</v>
      </c>
      <c r="E1842" s="279"/>
      <c r="F1842" s="34"/>
      <c r="G1842" s="280"/>
    </row>
    <row r="1843" spans="3:7">
      <c r="C1843" s="103"/>
      <c r="D1843" s="91"/>
      <c r="E1843" s="279"/>
      <c r="F1843" s="34"/>
      <c r="G1843" s="280"/>
    </row>
    <row r="1844" spans="3:7">
      <c r="C1844" s="103" t="s">
        <v>1167</v>
      </c>
      <c r="D1844" s="91"/>
      <c r="E1844" s="279"/>
      <c r="F1844" s="34"/>
      <c r="G1844" s="280"/>
    </row>
    <row r="1845" spans="3:7">
      <c r="C1845" s="103" t="s">
        <v>1168</v>
      </c>
      <c r="D1845" s="91"/>
      <c r="E1845" s="279"/>
      <c r="F1845" s="34"/>
      <c r="G1845" s="280"/>
    </row>
    <row r="1846" spans="3:7">
      <c r="C1846" s="103" t="s">
        <v>1169</v>
      </c>
      <c r="D1846" s="91"/>
      <c r="E1846" s="279"/>
      <c r="F1846" s="34"/>
      <c r="G1846" s="280"/>
    </row>
    <row r="1847" spans="3:7">
      <c r="C1847" s="103" t="s">
        <v>1120</v>
      </c>
      <c r="D1847" s="91"/>
      <c r="E1847" s="279"/>
      <c r="F1847" s="34"/>
      <c r="G1847" s="280"/>
    </row>
    <row r="1848" spans="3:7">
      <c r="C1848" s="103"/>
      <c r="D1848" s="91"/>
      <c r="E1848" s="279"/>
      <c r="F1848" s="34"/>
      <c r="G1848" s="280"/>
    </row>
    <row r="1849" spans="3:7">
      <c r="C1849" s="103" t="s">
        <v>1170</v>
      </c>
      <c r="D1849" s="58" t="s">
        <v>5</v>
      </c>
      <c r="E1849" s="279"/>
      <c r="F1849" s="34"/>
      <c r="G1849" s="280"/>
    </row>
    <row r="1850" spans="3:7">
      <c r="C1850" s="103"/>
      <c r="D1850" s="91"/>
      <c r="E1850" s="279"/>
      <c r="F1850" s="34"/>
      <c r="G1850" s="280"/>
    </row>
    <row r="1851" spans="3:7">
      <c r="C1851" s="103" t="s">
        <v>1171</v>
      </c>
      <c r="D1851" s="91"/>
      <c r="E1851" s="279"/>
      <c r="F1851" s="34"/>
      <c r="G1851" s="280"/>
    </row>
    <row r="1852" spans="3:7">
      <c r="C1852" s="103" t="s">
        <v>1172</v>
      </c>
      <c r="D1852" s="91"/>
      <c r="E1852" s="279"/>
      <c r="F1852" s="34"/>
      <c r="G1852" s="280"/>
    </row>
    <row r="1853" spans="3:7">
      <c r="C1853" s="103" t="s">
        <v>1173</v>
      </c>
      <c r="D1853" s="91"/>
      <c r="E1853" s="279"/>
      <c r="F1853" s="34"/>
      <c r="G1853" s="280"/>
    </row>
    <row r="1854" spans="3:7">
      <c r="C1854" s="103" t="s">
        <v>1174</v>
      </c>
      <c r="D1854" s="91"/>
      <c r="E1854" s="279"/>
      <c r="F1854" s="34"/>
      <c r="G1854" s="280"/>
    </row>
    <row r="1855" spans="3:7">
      <c r="C1855" s="103"/>
      <c r="D1855" s="91"/>
      <c r="E1855" s="279"/>
      <c r="F1855" s="34"/>
      <c r="G1855" s="280"/>
    </row>
    <row r="1856" spans="3:7">
      <c r="C1856" s="103" t="s">
        <v>1175</v>
      </c>
      <c r="D1856" s="58" t="s">
        <v>5</v>
      </c>
      <c r="E1856" s="279"/>
      <c r="F1856" s="34"/>
      <c r="G1856" s="280"/>
    </row>
    <row r="1857" spans="3:7">
      <c r="C1857" s="103"/>
      <c r="D1857" s="91"/>
      <c r="E1857" s="279"/>
      <c r="F1857" s="34"/>
      <c r="G1857" s="280"/>
    </row>
    <row r="1858" spans="3:7">
      <c r="C1858" s="103" t="s">
        <v>1176</v>
      </c>
      <c r="D1858" s="91"/>
      <c r="E1858" s="279"/>
      <c r="F1858" s="34"/>
      <c r="G1858" s="280"/>
    </row>
    <row r="1859" spans="3:7">
      <c r="C1859" s="103" t="s">
        <v>1177</v>
      </c>
      <c r="D1859" s="91"/>
      <c r="E1859" s="279"/>
      <c r="F1859" s="34"/>
      <c r="G1859" s="280"/>
    </row>
    <row r="1860" spans="3:7">
      <c r="C1860" s="103" t="s">
        <v>1178</v>
      </c>
      <c r="D1860" s="91"/>
      <c r="E1860" s="279"/>
      <c r="F1860" s="34"/>
      <c r="G1860" s="280"/>
    </row>
    <row r="1861" spans="3:7">
      <c r="C1861" s="103"/>
      <c r="D1861" s="91"/>
      <c r="E1861" s="279"/>
      <c r="F1861" s="34"/>
      <c r="G1861" s="280"/>
    </row>
    <row r="1862" spans="3:7">
      <c r="C1862" s="103" t="s">
        <v>1179</v>
      </c>
      <c r="D1862" s="91"/>
      <c r="E1862" s="279"/>
      <c r="F1862" s="34"/>
      <c r="G1862" s="280"/>
    </row>
    <row r="1863" spans="3:7">
      <c r="C1863" s="103"/>
      <c r="D1863" s="91"/>
      <c r="E1863" s="279"/>
      <c r="F1863" s="34"/>
      <c r="G1863" s="280"/>
    </row>
    <row r="1864" spans="3:7">
      <c r="C1864" s="103" t="s">
        <v>1180</v>
      </c>
      <c r="D1864" s="58" t="s">
        <v>5</v>
      </c>
      <c r="E1864" s="279"/>
      <c r="F1864" s="34"/>
      <c r="G1864" s="280"/>
    </row>
    <row r="1865" spans="3:7">
      <c r="C1865" s="103"/>
      <c r="D1865" s="91"/>
      <c r="E1865" s="279"/>
      <c r="F1865" s="34"/>
      <c r="G1865" s="280"/>
    </row>
    <row r="1866" spans="3:7">
      <c r="C1866" s="103" t="s">
        <v>1181</v>
      </c>
      <c r="D1866" s="91"/>
      <c r="E1866" s="279"/>
      <c r="F1866" s="34"/>
      <c r="G1866" s="280"/>
    </row>
    <row r="1867" spans="3:7">
      <c r="C1867" s="103" t="s">
        <v>1182</v>
      </c>
      <c r="D1867" s="91"/>
      <c r="E1867" s="279"/>
      <c r="F1867" s="34"/>
      <c r="G1867" s="280"/>
    </row>
    <row r="1868" spans="3:7">
      <c r="C1868" s="103"/>
      <c r="D1868" s="91"/>
      <c r="E1868" s="279"/>
      <c r="F1868" s="34"/>
      <c r="G1868" s="280"/>
    </row>
    <row r="1869" spans="3:7">
      <c r="C1869" s="103" t="s">
        <v>1183</v>
      </c>
      <c r="D1869" s="91"/>
      <c r="E1869" s="279"/>
      <c r="F1869" s="34"/>
      <c r="G1869" s="280"/>
    </row>
    <row r="1870" spans="3:7">
      <c r="C1870" s="103" t="s">
        <v>1184</v>
      </c>
      <c r="D1870" s="91"/>
      <c r="E1870" s="279"/>
      <c r="F1870" s="34"/>
      <c r="G1870" s="280"/>
    </row>
    <row r="1871" spans="3:7">
      <c r="C1871" s="103"/>
      <c r="D1871" s="91"/>
      <c r="E1871" s="279"/>
      <c r="F1871" s="34"/>
      <c r="G1871" s="280"/>
    </row>
    <row r="1872" spans="3:7">
      <c r="C1872" s="103" t="s">
        <v>1185</v>
      </c>
      <c r="D1872" s="91"/>
      <c r="E1872" s="279"/>
      <c r="F1872" s="34"/>
      <c r="G1872" s="280"/>
    </row>
    <row r="1873" spans="3:7">
      <c r="C1873" s="103"/>
      <c r="D1873" s="91"/>
      <c r="E1873" s="279"/>
      <c r="F1873" s="34"/>
      <c r="G1873" s="280"/>
    </row>
    <row r="1874" spans="3:7">
      <c r="C1874" s="103" t="s">
        <v>1186</v>
      </c>
      <c r="D1874" s="91"/>
      <c r="E1874" s="279"/>
      <c r="F1874" s="34"/>
      <c r="G1874" s="280"/>
    </row>
    <row r="1875" spans="3:7">
      <c r="C1875" s="103"/>
      <c r="D1875" s="91"/>
      <c r="E1875" s="279"/>
      <c r="F1875" s="34"/>
      <c r="G1875" s="280"/>
    </row>
    <row r="1876" spans="3:7">
      <c r="C1876" s="103" t="s">
        <v>1187</v>
      </c>
      <c r="D1876" s="91"/>
      <c r="E1876" s="279"/>
      <c r="F1876" s="34"/>
      <c r="G1876" s="280"/>
    </row>
    <row r="1877" spans="3:7">
      <c r="C1877" s="103"/>
      <c r="D1877" s="91"/>
      <c r="E1877" s="279"/>
      <c r="F1877" s="34"/>
      <c r="G1877" s="280"/>
    </row>
    <row r="1878" spans="3:7">
      <c r="C1878" s="103" t="s">
        <v>1188</v>
      </c>
      <c r="D1878" s="91"/>
      <c r="E1878" s="279"/>
      <c r="F1878" s="34"/>
      <c r="G1878" s="280"/>
    </row>
    <row r="1879" spans="3:7">
      <c r="C1879" s="103" t="s">
        <v>1189</v>
      </c>
      <c r="D1879" s="91"/>
      <c r="E1879" s="279"/>
      <c r="F1879" s="34"/>
      <c r="G1879" s="280"/>
    </row>
    <row r="1880" spans="3:7">
      <c r="C1880" s="103"/>
      <c r="D1880" s="91"/>
      <c r="E1880" s="279"/>
      <c r="F1880" s="34"/>
      <c r="G1880" s="280"/>
    </row>
    <row r="1881" spans="3:7">
      <c r="C1881" s="103" t="s">
        <v>1190</v>
      </c>
      <c r="D1881" s="91"/>
      <c r="E1881" s="279"/>
      <c r="F1881" s="34"/>
      <c r="G1881" s="280"/>
    </row>
    <row r="1882" spans="3:7">
      <c r="C1882" s="103"/>
      <c r="D1882" s="91"/>
      <c r="E1882" s="279"/>
      <c r="F1882" s="34"/>
      <c r="G1882" s="280"/>
    </row>
    <row r="1883" spans="3:7">
      <c r="C1883" s="103" t="s">
        <v>1191</v>
      </c>
      <c r="D1883" s="91"/>
      <c r="E1883" s="279"/>
      <c r="F1883" s="34"/>
      <c r="G1883" s="280"/>
    </row>
    <row r="1884" spans="3:7">
      <c r="C1884" s="103" t="s">
        <v>1192</v>
      </c>
      <c r="D1884" s="91"/>
      <c r="E1884" s="279"/>
      <c r="F1884" s="34"/>
      <c r="G1884" s="280"/>
    </row>
    <row r="1885" spans="3:7">
      <c r="C1885" s="103"/>
      <c r="D1885" s="91"/>
      <c r="E1885" s="279"/>
      <c r="F1885" s="34"/>
      <c r="G1885" s="280"/>
    </row>
    <row r="1886" spans="3:7">
      <c r="C1886" s="103" t="s">
        <v>1193</v>
      </c>
      <c r="D1886" s="91"/>
      <c r="E1886" s="279"/>
      <c r="F1886" s="34"/>
      <c r="G1886" s="280"/>
    </row>
    <row r="1887" spans="3:7">
      <c r="C1887" s="103"/>
      <c r="D1887" s="91"/>
      <c r="E1887" s="279"/>
      <c r="F1887" s="34"/>
      <c r="G1887" s="280"/>
    </row>
    <row r="1888" spans="3:7">
      <c r="C1888" s="103" t="s">
        <v>1194</v>
      </c>
      <c r="D1888" s="91"/>
      <c r="E1888" s="279"/>
      <c r="F1888" s="34"/>
      <c r="G1888" s="280"/>
    </row>
    <row r="1889" spans="3:7">
      <c r="C1889" s="103" t="s">
        <v>1195</v>
      </c>
      <c r="D1889" s="91"/>
      <c r="E1889" s="279"/>
      <c r="F1889" s="34"/>
      <c r="G1889" s="280"/>
    </row>
    <row r="1890" spans="3:7">
      <c r="C1890" s="103"/>
      <c r="D1890" s="91"/>
      <c r="E1890" s="279"/>
      <c r="F1890" s="34"/>
      <c r="G1890" s="280"/>
    </row>
    <row r="1891" spans="3:7">
      <c r="C1891" s="103" t="s">
        <v>1196</v>
      </c>
      <c r="D1891" s="58" t="s">
        <v>5</v>
      </c>
      <c r="E1891" s="279"/>
      <c r="F1891" s="34"/>
      <c r="G1891" s="280"/>
    </row>
    <row r="1892" spans="3:7">
      <c r="C1892" s="103"/>
      <c r="D1892" s="91"/>
      <c r="E1892" s="279"/>
      <c r="F1892" s="34"/>
      <c r="G1892" s="280"/>
    </row>
    <row r="1893" spans="3:7">
      <c r="C1893" s="103" t="s">
        <v>1197</v>
      </c>
      <c r="D1893" s="91"/>
      <c r="E1893" s="279"/>
      <c r="F1893" s="34"/>
      <c r="G1893" s="280"/>
    </row>
    <row r="1894" spans="3:7">
      <c r="C1894" s="103" t="s">
        <v>1198</v>
      </c>
      <c r="D1894" s="91"/>
      <c r="E1894" s="279"/>
      <c r="F1894" s="34"/>
      <c r="G1894" s="280"/>
    </row>
    <row r="1895" spans="3:7">
      <c r="C1895" s="103"/>
      <c r="D1895" s="91"/>
      <c r="E1895" s="279"/>
      <c r="F1895" s="34"/>
      <c r="G1895" s="280"/>
    </row>
    <row r="1896" spans="3:7">
      <c r="C1896" s="103" t="s">
        <v>1199</v>
      </c>
      <c r="D1896" s="58" t="s">
        <v>5</v>
      </c>
      <c r="E1896" s="279"/>
      <c r="F1896" s="34"/>
      <c r="G1896" s="280"/>
    </row>
    <row r="1897" spans="3:7">
      <c r="C1897" s="103"/>
      <c r="D1897" s="91"/>
      <c r="E1897" s="279"/>
      <c r="F1897" s="34"/>
      <c r="G1897" s="280"/>
    </row>
    <row r="1898" spans="3:7">
      <c r="C1898" s="103" t="s">
        <v>1200</v>
      </c>
      <c r="D1898" s="91"/>
      <c r="E1898" s="279"/>
      <c r="F1898" s="34"/>
      <c r="G1898" s="280"/>
    </row>
    <row r="1899" spans="3:7">
      <c r="C1899" s="103" t="s">
        <v>1201</v>
      </c>
      <c r="D1899" s="91"/>
      <c r="E1899" s="279"/>
      <c r="F1899" s="34"/>
      <c r="G1899" s="280"/>
    </row>
    <row r="1900" spans="3:7">
      <c r="C1900" s="103"/>
      <c r="D1900" s="91"/>
      <c r="E1900" s="279"/>
      <c r="F1900" s="34"/>
      <c r="G1900" s="280"/>
    </row>
    <row r="1901" spans="3:7">
      <c r="C1901" s="103" t="s">
        <v>1202</v>
      </c>
      <c r="D1901" s="58" t="s">
        <v>5</v>
      </c>
      <c r="E1901" s="279"/>
      <c r="F1901" s="34"/>
      <c r="G1901" s="280"/>
    </row>
    <row r="1902" spans="3:7">
      <c r="C1902" s="103"/>
      <c r="D1902" s="91"/>
      <c r="E1902" s="279"/>
      <c r="F1902" s="34"/>
      <c r="G1902" s="280"/>
    </row>
    <row r="1903" spans="3:7">
      <c r="C1903" s="103" t="s">
        <v>1203</v>
      </c>
      <c r="D1903" s="91"/>
      <c r="E1903" s="279"/>
      <c r="F1903" s="34"/>
      <c r="G1903" s="280"/>
    </row>
    <row r="1904" spans="3:7">
      <c r="C1904" s="103" t="s">
        <v>1204</v>
      </c>
      <c r="D1904" s="91"/>
      <c r="E1904" s="279"/>
      <c r="F1904" s="34"/>
      <c r="G1904" s="280"/>
    </row>
    <row r="1905" spans="3:7">
      <c r="C1905" s="103"/>
      <c r="D1905" s="91"/>
      <c r="E1905" s="279"/>
      <c r="F1905" s="34"/>
      <c r="G1905" s="280"/>
    </row>
    <row r="1906" spans="3:7">
      <c r="C1906" s="103" t="s">
        <v>1205</v>
      </c>
      <c r="D1906" s="58" t="s">
        <v>5</v>
      </c>
      <c r="E1906" s="279"/>
      <c r="F1906" s="34"/>
      <c r="G1906" s="280"/>
    </row>
    <row r="1907" spans="3:7">
      <c r="C1907" s="103"/>
      <c r="D1907" s="91"/>
      <c r="E1907" s="279"/>
      <c r="F1907" s="34"/>
      <c r="G1907" s="280"/>
    </row>
    <row r="1908" spans="3:7">
      <c r="C1908" s="103" t="s">
        <v>1206</v>
      </c>
      <c r="D1908" s="91"/>
      <c r="E1908" s="279"/>
      <c r="F1908" s="34"/>
      <c r="G1908" s="280"/>
    </row>
    <row r="1909" spans="3:7">
      <c r="C1909" s="103"/>
      <c r="D1909" s="91"/>
      <c r="E1909" s="279"/>
      <c r="F1909" s="34"/>
      <c r="G1909" s="280"/>
    </row>
    <row r="1910" spans="3:7">
      <c r="C1910" s="103" t="s">
        <v>1207</v>
      </c>
      <c r="D1910" s="58" t="s">
        <v>5</v>
      </c>
      <c r="E1910" s="279"/>
      <c r="F1910" s="34"/>
      <c r="G1910" s="280"/>
    </row>
    <row r="1911" spans="3:7">
      <c r="C1911" s="103" t="s">
        <v>1208</v>
      </c>
      <c r="D1911" s="91"/>
      <c r="E1911" s="279"/>
      <c r="F1911" s="34"/>
      <c r="G1911" s="280"/>
    </row>
    <row r="1912" spans="3:7">
      <c r="C1912" s="103"/>
      <c r="D1912" s="91"/>
      <c r="E1912" s="279"/>
      <c r="F1912" s="34"/>
      <c r="G1912" s="280"/>
    </row>
    <row r="1913" spans="3:7">
      <c r="C1913" s="103" t="s">
        <v>1209</v>
      </c>
      <c r="D1913" s="91"/>
      <c r="E1913" s="279"/>
      <c r="F1913" s="34"/>
      <c r="G1913" s="280"/>
    </row>
    <row r="1914" spans="3:7">
      <c r="C1914" s="103" t="s">
        <v>1210</v>
      </c>
      <c r="D1914" s="91"/>
      <c r="E1914" s="279"/>
      <c r="F1914" s="34"/>
      <c r="G1914" s="280"/>
    </row>
    <row r="1915" spans="3:7">
      <c r="C1915" s="103" t="s">
        <v>1211</v>
      </c>
      <c r="D1915" s="91"/>
      <c r="E1915" s="279"/>
      <c r="F1915" s="34"/>
      <c r="G1915" s="280"/>
    </row>
    <row r="1916" spans="3:7">
      <c r="C1916" s="103"/>
      <c r="D1916" s="91"/>
      <c r="E1916" s="279"/>
      <c r="F1916" s="34"/>
      <c r="G1916" s="280"/>
    </row>
    <row r="1917" spans="3:7">
      <c r="C1917" s="103" t="s">
        <v>1212</v>
      </c>
      <c r="D1917" s="91"/>
      <c r="E1917" s="279"/>
      <c r="F1917" s="34"/>
      <c r="G1917" s="280"/>
    </row>
    <row r="1918" spans="3:7">
      <c r="C1918" s="103" t="s">
        <v>1213</v>
      </c>
      <c r="D1918" s="91"/>
      <c r="E1918" s="279"/>
      <c r="F1918" s="34"/>
      <c r="G1918" s="280"/>
    </row>
    <row r="1919" spans="3:7">
      <c r="C1919" s="103" t="s">
        <v>1214</v>
      </c>
      <c r="D1919" s="91"/>
      <c r="E1919" s="279"/>
      <c r="F1919" s="34"/>
      <c r="G1919" s="280"/>
    </row>
    <row r="1920" spans="3:7">
      <c r="C1920" s="223"/>
      <c r="D1920" s="279"/>
      <c r="E1920" s="279"/>
      <c r="F1920" s="34"/>
      <c r="G1920" s="280"/>
    </row>
    <row r="1921" spans="3:7">
      <c r="C1921" s="223" t="s">
        <v>377</v>
      </c>
      <c r="D1921" s="279"/>
      <c r="E1921" s="279"/>
      <c r="F1921" s="34"/>
      <c r="G1921" s="280"/>
    </row>
    <row r="1922" spans="3:7">
      <c r="C1922" s="223"/>
      <c r="D1922" s="279"/>
      <c r="E1922" s="279"/>
      <c r="F1922" s="34"/>
      <c r="G1922" s="280"/>
    </row>
    <row r="1923" spans="3:7">
      <c r="C1923" s="223" t="s">
        <v>378</v>
      </c>
      <c r="D1923" s="279"/>
      <c r="E1923" s="279"/>
      <c r="F1923" s="34"/>
      <c r="G1923" s="280"/>
    </row>
    <row r="1924" spans="3:7">
      <c r="C1924" s="223"/>
      <c r="D1924" s="279"/>
      <c r="E1924" s="279"/>
      <c r="F1924" s="34"/>
      <c r="G1924" s="280"/>
    </row>
    <row r="1925" spans="3:7">
      <c r="C1925" s="223" t="s">
        <v>379</v>
      </c>
      <c r="D1925" s="279"/>
      <c r="E1925" s="279"/>
      <c r="F1925" s="34"/>
      <c r="G1925" s="280"/>
    </row>
    <row r="1926" spans="3:7">
      <c r="C1926" s="223"/>
      <c r="D1926" s="279"/>
      <c r="E1926" s="279"/>
      <c r="F1926" s="34"/>
      <c r="G1926" s="280"/>
    </row>
    <row r="1927" spans="3:7">
      <c r="C1927" s="223" t="s">
        <v>380</v>
      </c>
      <c r="D1927" s="279" t="s">
        <v>32</v>
      </c>
      <c r="E1927" s="279">
        <v>296</v>
      </c>
      <c r="F1927" s="34">
        <v>125</v>
      </c>
      <c r="G1927" s="280">
        <f t="shared" si="33"/>
        <v>37000</v>
      </c>
    </row>
    <row r="1928" spans="3:7">
      <c r="C1928" s="223"/>
      <c r="D1928" s="279"/>
      <c r="E1928" s="279"/>
      <c r="F1928" s="34"/>
      <c r="G1928" s="280"/>
    </row>
    <row r="1929" spans="3:7">
      <c r="C1929" s="223" t="s">
        <v>381</v>
      </c>
      <c r="D1929" s="279"/>
      <c r="E1929" s="279"/>
      <c r="F1929" s="34"/>
      <c r="G1929" s="280"/>
    </row>
    <row r="1930" spans="3:7">
      <c r="C1930" s="223"/>
      <c r="D1930" s="279"/>
      <c r="E1930" s="279"/>
      <c r="F1930" s="34"/>
      <c r="G1930" s="280"/>
    </row>
    <row r="1931" spans="3:7">
      <c r="C1931" s="223" t="s">
        <v>382</v>
      </c>
      <c r="D1931" s="279" t="s">
        <v>22</v>
      </c>
      <c r="E1931" s="279">
        <v>68</v>
      </c>
      <c r="F1931" s="34">
        <v>140</v>
      </c>
      <c r="G1931" s="280">
        <f t="shared" si="33"/>
        <v>9520</v>
      </c>
    </row>
    <row r="1932" spans="3:7">
      <c r="C1932" s="223"/>
      <c r="D1932" s="279"/>
      <c r="E1932" s="279"/>
      <c r="F1932" s="34"/>
      <c r="G1932" s="280"/>
    </row>
    <row r="1933" spans="3:7">
      <c r="C1933" s="223" t="s">
        <v>383</v>
      </c>
      <c r="D1933" s="279"/>
      <c r="E1933" s="279"/>
      <c r="F1933" s="34"/>
      <c r="G1933" s="280"/>
    </row>
    <row r="1934" spans="3:7">
      <c r="C1934" s="223"/>
      <c r="D1934" s="279"/>
      <c r="E1934" s="279"/>
      <c r="F1934" s="34"/>
      <c r="G1934" s="280"/>
    </row>
    <row r="1935" spans="3:7" ht="46.8">
      <c r="C1935" s="223" t="s">
        <v>384</v>
      </c>
      <c r="D1935" s="279" t="s">
        <v>22</v>
      </c>
      <c r="E1935" s="279">
        <v>34</v>
      </c>
      <c r="F1935" s="34">
        <v>550</v>
      </c>
      <c r="G1935" s="280">
        <f t="shared" si="33"/>
        <v>18700</v>
      </c>
    </row>
    <row r="1936" spans="3:7">
      <c r="C1936" s="223"/>
      <c r="D1936" s="279"/>
      <c r="E1936" s="279"/>
      <c r="F1936" s="34"/>
      <c r="G1936" s="280"/>
    </row>
    <row r="1937" spans="3:11" s="285" customFormat="1">
      <c r="C1937" s="224" t="s">
        <v>68</v>
      </c>
      <c r="D1937" s="282" t="s">
        <v>11</v>
      </c>
      <c r="E1937" s="282"/>
      <c r="F1937" s="283"/>
      <c r="G1937" s="284"/>
      <c r="H1937" s="242"/>
    </row>
    <row r="1938" spans="3:11">
      <c r="C1938" s="223"/>
      <c r="D1938" s="279"/>
      <c r="E1938" s="279"/>
      <c r="F1938" s="34"/>
      <c r="G1938" s="280"/>
    </row>
    <row r="1939" spans="3:11" ht="51" customHeight="1">
      <c r="C1939" s="223" t="s">
        <v>1215</v>
      </c>
      <c r="D1939" s="279" t="s">
        <v>22</v>
      </c>
      <c r="E1939" s="279">
        <v>19</v>
      </c>
      <c r="F1939" s="34">
        <v>6836.25</v>
      </c>
      <c r="G1939" s="280">
        <f t="shared" si="33"/>
        <v>129888.75</v>
      </c>
    </row>
    <row r="1940" spans="3:11">
      <c r="C1940" s="223"/>
      <c r="D1940" s="279"/>
      <c r="E1940" s="279"/>
      <c r="F1940" s="34"/>
      <c r="G1940" s="280"/>
    </row>
    <row r="1941" spans="3:11" ht="70.2">
      <c r="C1941" s="223" t="s">
        <v>1335</v>
      </c>
      <c r="D1941" s="279" t="s">
        <v>22</v>
      </c>
      <c r="E1941" s="279">
        <v>16</v>
      </c>
      <c r="F1941" s="34">
        <v>2903.18</v>
      </c>
      <c r="G1941" s="280">
        <f t="shared" ref="G1941" si="34">(E1941*F1941)</f>
        <v>46450.879999999997</v>
      </c>
    </row>
    <row r="1942" spans="3:11">
      <c r="C1942" s="223"/>
      <c r="D1942" s="279"/>
      <c r="E1942" s="279"/>
      <c r="F1942" s="34"/>
      <c r="G1942" s="280"/>
      <c r="K1942" s="298">
        <f>994*1.25</f>
        <v>1242.5</v>
      </c>
    </row>
    <row r="1943" spans="3:11" ht="46.8">
      <c r="C1943" s="223" t="s">
        <v>1216</v>
      </c>
      <c r="D1943" s="279" t="s">
        <v>22</v>
      </c>
      <c r="E1943" s="279">
        <v>16</v>
      </c>
      <c r="F1943" s="34">
        <v>4990</v>
      </c>
      <c r="G1943" s="280">
        <f t="shared" ref="G1943" si="35">(E1943*F1943)</f>
        <v>79840</v>
      </c>
    </row>
    <row r="1944" spans="3:11">
      <c r="C1944" s="223"/>
      <c r="D1944" s="279"/>
      <c r="E1944" s="279"/>
      <c r="F1944" s="34"/>
      <c r="G1944" s="280"/>
    </row>
    <row r="1945" spans="3:11" ht="46.8">
      <c r="C1945" s="223" t="s">
        <v>1217</v>
      </c>
      <c r="D1945" s="279" t="s">
        <v>22</v>
      </c>
      <c r="E1945" s="279">
        <v>19</v>
      </c>
      <c r="F1945" s="34">
        <v>1436.99</v>
      </c>
      <c r="G1945" s="280">
        <f t="shared" ref="G1945" si="36">(E1945*F1945)</f>
        <v>27302.81</v>
      </c>
    </row>
    <row r="1946" spans="3:11">
      <c r="C1946" s="223"/>
      <c r="D1946" s="279"/>
      <c r="E1946" s="279"/>
      <c r="F1946" s="34"/>
      <c r="G1946" s="280"/>
    </row>
    <row r="1947" spans="3:11" ht="70.2">
      <c r="C1947" s="223" t="s">
        <v>1218</v>
      </c>
      <c r="D1947" s="279" t="s">
        <v>22</v>
      </c>
      <c r="E1947" s="279">
        <v>9</v>
      </c>
      <c r="F1947" s="34">
        <v>4000</v>
      </c>
      <c r="G1947" s="280">
        <f t="shared" ref="G1947" si="37">(E1947*F1947)</f>
        <v>36000</v>
      </c>
    </row>
    <row r="1948" spans="3:11">
      <c r="C1948" s="223"/>
      <c r="D1948" s="279"/>
      <c r="E1948" s="279"/>
      <c r="F1948" s="34"/>
      <c r="G1948" s="280"/>
    </row>
    <row r="1949" spans="3:11" ht="70.2">
      <c r="C1949" s="223" t="s">
        <v>1219</v>
      </c>
      <c r="D1949" s="279" t="s">
        <v>22</v>
      </c>
      <c r="E1949" s="279">
        <v>6</v>
      </c>
      <c r="F1949" s="34">
        <v>656.84</v>
      </c>
      <c r="G1949" s="280">
        <f t="shared" ref="G1949" si="38">(E1949*F1949)</f>
        <v>3941.04</v>
      </c>
    </row>
    <row r="1950" spans="3:11">
      <c r="C1950" s="223"/>
      <c r="D1950" s="279"/>
      <c r="E1950" s="279"/>
      <c r="F1950" s="34"/>
      <c r="G1950" s="280"/>
    </row>
    <row r="1951" spans="3:11" ht="70.2">
      <c r="C1951" s="223" t="s">
        <v>1220</v>
      </c>
      <c r="D1951" s="279" t="s">
        <v>22</v>
      </c>
      <c r="E1951" s="279">
        <v>3</v>
      </c>
      <c r="F1951" s="34">
        <v>10023.75</v>
      </c>
      <c r="G1951" s="280">
        <f t="shared" ref="G1951" si="39">(E1951*F1951)</f>
        <v>30071.25</v>
      </c>
    </row>
    <row r="1952" spans="3:11">
      <c r="C1952" s="223"/>
      <c r="D1952" s="279"/>
      <c r="E1952" s="279"/>
      <c r="F1952" s="34"/>
      <c r="G1952" s="280"/>
    </row>
    <row r="1953" spans="3:11" ht="70.2">
      <c r="C1953" s="223" t="s">
        <v>1221</v>
      </c>
      <c r="D1953" s="279" t="s">
        <v>22</v>
      </c>
      <c r="E1953" s="279">
        <v>3</v>
      </c>
      <c r="F1953" s="34">
        <v>9737.5</v>
      </c>
      <c r="G1953" s="280">
        <f t="shared" ref="G1953" si="40">(E1953*F1953)</f>
        <v>29212.5</v>
      </c>
    </row>
    <row r="1954" spans="3:11">
      <c r="C1954" s="223"/>
      <c r="D1954" s="279"/>
      <c r="E1954" s="279"/>
      <c r="F1954" s="34"/>
      <c r="G1954" s="280"/>
    </row>
    <row r="1955" spans="3:11" ht="70.2">
      <c r="C1955" s="223" t="s">
        <v>1222</v>
      </c>
      <c r="D1955" s="279" t="s">
        <v>22</v>
      </c>
      <c r="E1955" s="279">
        <v>3</v>
      </c>
      <c r="F1955" s="34">
        <v>3237.5</v>
      </c>
      <c r="G1955" s="280">
        <f t="shared" ref="G1955" si="41">(E1955*F1955)</f>
        <v>9712.5</v>
      </c>
      <c r="K1955" s="298">
        <f>K1942</f>
        <v>1242.5</v>
      </c>
    </row>
    <row r="1956" spans="3:11">
      <c r="C1956" s="223"/>
      <c r="D1956" s="279"/>
      <c r="E1956" s="279"/>
      <c r="F1956" s="34"/>
      <c r="G1956" s="280"/>
    </row>
    <row r="1957" spans="3:11" ht="46.8">
      <c r="C1957" s="223" t="s">
        <v>1223</v>
      </c>
      <c r="D1957" s="279" t="s">
        <v>22</v>
      </c>
      <c r="E1957" s="279">
        <v>10</v>
      </c>
      <c r="F1957" s="34">
        <v>4723.25</v>
      </c>
      <c r="G1957" s="280">
        <f t="shared" ref="G1957" si="42">(E1957*F1957)</f>
        <v>47232.5</v>
      </c>
    </row>
    <row r="1958" spans="3:11">
      <c r="C1958" s="223"/>
      <c r="D1958" s="279"/>
      <c r="E1958" s="279"/>
      <c r="F1958" s="34"/>
      <c r="G1958" s="280"/>
    </row>
    <row r="1959" spans="3:11" ht="46.8">
      <c r="C1959" s="223" t="s">
        <v>1224</v>
      </c>
      <c r="D1959" s="279" t="s">
        <v>22</v>
      </c>
      <c r="E1959" s="279">
        <v>22</v>
      </c>
      <c r="F1959" s="34">
        <v>1242.5</v>
      </c>
      <c r="G1959" s="280">
        <f t="shared" ref="G1959" si="43">(E1959*F1959)</f>
        <v>27335</v>
      </c>
    </row>
    <row r="1960" spans="3:11">
      <c r="C1960" s="223"/>
      <c r="D1960" s="279"/>
      <c r="E1960" s="279"/>
      <c r="F1960" s="34"/>
      <c r="G1960" s="280"/>
    </row>
    <row r="1961" spans="3:11" ht="46.8">
      <c r="C1961" s="223" t="s">
        <v>1225</v>
      </c>
      <c r="D1961" s="279" t="s">
        <v>22</v>
      </c>
      <c r="E1961" s="279">
        <v>6</v>
      </c>
      <c r="F1961" s="34">
        <v>5681.13</v>
      </c>
      <c r="G1961" s="280">
        <f t="shared" ref="G1961" si="44">(E1961*F1961)</f>
        <v>34086.78</v>
      </c>
    </row>
    <row r="1962" spans="3:11">
      <c r="C1962" s="223"/>
      <c r="D1962" s="279"/>
      <c r="E1962" s="279"/>
      <c r="F1962" s="34"/>
      <c r="G1962" s="280"/>
    </row>
    <row r="1963" spans="3:11">
      <c r="C1963" s="223" t="s">
        <v>1226</v>
      </c>
      <c r="D1963" s="279" t="s">
        <v>22</v>
      </c>
      <c r="E1963" s="279">
        <v>3</v>
      </c>
      <c r="F1963" s="34">
        <v>2396.5100000000002</v>
      </c>
      <c r="G1963" s="280">
        <f t="shared" ref="G1963" si="45">(E1963*F1963)</f>
        <v>7189.5300000000007</v>
      </c>
    </row>
    <row r="1964" spans="3:11">
      <c r="C1964" s="223"/>
      <c r="D1964" s="279"/>
      <c r="E1964" s="279"/>
      <c r="F1964" s="34"/>
      <c r="G1964" s="280"/>
    </row>
    <row r="1965" spans="3:11">
      <c r="C1965" s="223" t="s">
        <v>1227</v>
      </c>
      <c r="D1965" s="279" t="s">
        <v>22</v>
      </c>
      <c r="E1965" s="279">
        <v>3</v>
      </c>
      <c r="F1965" s="34">
        <v>2048.75</v>
      </c>
      <c r="G1965" s="280">
        <f t="shared" ref="G1965" si="46">(E1965*F1965)</f>
        <v>6146.25</v>
      </c>
    </row>
    <row r="1966" spans="3:11">
      <c r="C1966" s="223"/>
      <c r="D1966" s="279"/>
      <c r="E1966" s="279"/>
      <c r="F1966" s="34"/>
      <c r="G1966" s="280"/>
    </row>
    <row r="1967" spans="3:11" ht="46.8">
      <c r="C1967" s="223" t="s">
        <v>1228</v>
      </c>
      <c r="D1967" s="279" t="s">
        <v>22</v>
      </c>
      <c r="E1967" s="279">
        <v>6</v>
      </c>
      <c r="F1967" s="34">
        <v>21379.94</v>
      </c>
      <c r="G1967" s="280">
        <f t="shared" ref="G1967" si="47">(E1967*F1967)</f>
        <v>128279.63999999998</v>
      </c>
    </row>
    <row r="1968" spans="3:11">
      <c r="C1968" s="223"/>
      <c r="D1968" s="279"/>
      <c r="E1968" s="279"/>
      <c r="F1968" s="34"/>
      <c r="G1968" s="280"/>
    </row>
    <row r="1969" spans="3:11" ht="46.8">
      <c r="C1969" s="223" t="s">
        <v>1229</v>
      </c>
      <c r="D1969" s="279" t="s">
        <v>22</v>
      </c>
      <c r="E1969" s="279">
        <v>3</v>
      </c>
      <c r="F1969" s="34">
        <v>1248.75</v>
      </c>
      <c r="G1969" s="280">
        <f t="shared" ref="G1969" si="48">(E1969*F1969)</f>
        <v>3746.25</v>
      </c>
    </row>
    <row r="1970" spans="3:11">
      <c r="C1970" s="223"/>
      <c r="D1970" s="279"/>
      <c r="E1970" s="279"/>
      <c r="F1970" s="34"/>
      <c r="G1970" s="280"/>
      <c r="K1970" s="230">
        <f>330*1.25</f>
        <v>412.5</v>
      </c>
    </row>
    <row r="1971" spans="3:11">
      <c r="C1971" s="223" t="s">
        <v>1230</v>
      </c>
      <c r="D1971" s="279" t="s">
        <v>22</v>
      </c>
      <c r="E1971" s="279">
        <v>3</v>
      </c>
      <c r="F1971" s="34">
        <v>2274.88</v>
      </c>
      <c r="G1971" s="280">
        <f t="shared" ref="G1971" si="49">(E1971*F1971)</f>
        <v>6824.64</v>
      </c>
    </row>
    <row r="1972" spans="3:11">
      <c r="C1972" s="223"/>
      <c r="D1972" s="279"/>
      <c r="E1972" s="279"/>
      <c r="F1972" s="34"/>
      <c r="G1972" s="280"/>
    </row>
    <row r="1973" spans="3:11" ht="46.8">
      <c r="C1973" s="223" t="s">
        <v>1231</v>
      </c>
      <c r="D1973" s="279" t="s">
        <v>22</v>
      </c>
      <c r="E1973" s="279">
        <v>13</v>
      </c>
      <c r="F1973" s="34">
        <v>412.5</v>
      </c>
      <c r="G1973" s="280">
        <f t="shared" ref="G1973" si="50">(E1973*F1973)</f>
        <v>5362.5</v>
      </c>
    </row>
    <row r="1974" spans="3:11">
      <c r="C1974" s="223"/>
      <c r="D1974" s="279"/>
      <c r="E1974" s="279"/>
      <c r="F1974" s="34"/>
      <c r="G1974" s="280"/>
    </row>
    <row r="1975" spans="3:11">
      <c r="C1975" s="566" t="s">
        <v>390</v>
      </c>
      <c r="D1975" s="279"/>
      <c r="E1975" s="279"/>
      <c r="F1975" s="34"/>
      <c r="G1975" s="280"/>
    </row>
    <row r="1976" spans="3:11">
      <c r="C1976" s="566"/>
      <c r="D1976" s="279"/>
      <c r="E1976" s="279"/>
      <c r="F1976" s="34"/>
      <c r="G1976" s="280"/>
    </row>
    <row r="1977" spans="3:11">
      <c r="C1977" s="566" t="s">
        <v>391</v>
      </c>
      <c r="D1977" s="279" t="s">
        <v>9</v>
      </c>
      <c r="E1977" s="279">
        <v>1</v>
      </c>
      <c r="F1977" s="294">
        <v>60000</v>
      </c>
      <c r="G1977" s="280">
        <f t="shared" si="33"/>
        <v>60000</v>
      </c>
    </row>
    <row r="1978" spans="3:11">
      <c r="C1978" s="566"/>
      <c r="D1978" s="279"/>
      <c r="E1978" s="279"/>
      <c r="F1978" s="34"/>
      <c r="G1978" s="280"/>
    </row>
    <row r="1979" spans="3:11">
      <c r="C1979" s="566" t="s">
        <v>392</v>
      </c>
      <c r="D1979" s="279" t="s">
        <v>9</v>
      </c>
      <c r="E1979" s="279">
        <v>1</v>
      </c>
      <c r="F1979" s="34">
        <v>85000</v>
      </c>
      <c r="G1979" s="280">
        <f t="shared" si="33"/>
        <v>85000</v>
      </c>
    </row>
    <row r="1980" spans="3:11">
      <c r="C1980" s="566"/>
      <c r="D1980" s="279"/>
      <c r="E1980" s="279"/>
      <c r="F1980" s="34"/>
      <c r="G1980" s="280"/>
    </row>
    <row r="1981" spans="3:11">
      <c r="C1981" s="566" t="s">
        <v>393</v>
      </c>
      <c r="D1981" s="279" t="s">
        <v>9</v>
      </c>
      <c r="E1981" s="279">
        <v>1</v>
      </c>
      <c r="F1981" s="34">
        <v>80000</v>
      </c>
      <c r="G1981" s="280">
        <f t="shared" si="33"/>
        <v>80000</v>
      </c>
    </row>
    <row r="1982" spans="3:11">
      <c r="C1982" s="566"/>
      <c r="D1982" s="279"/>
      <c r="E1982" s="279"/>
      <c r="F1982" s="34"/>
      <c r="G1982" s="280"/>
    </row>
    <row r="1983" spans="3:11">
      <c r="C1983" s="566" t="s">
        <v>394</v>
      </c>
      <c r="D1983" s="279" t="s">
        <v>9</v>
      </c>
      <c r="E1983" s="279">
        <v>1</v>
      </c>
      <c r="F1983" s="34">
        <v>60000</v>
      </c>
      <c r="G1983" s="280">
        <f t="shared" si="33"/>
        <v>60000</v>
      </c>
    </row>
    <row r="1984" spans="3:11">
      <c r="C1984" s="223"/>
      <c r="D1984" s="279"/>
      <c r="E1984" s="279"/>
      <c r="F1984" s="34"/>
      <c r="G1984" s="280"/>
    </row>
    <row r="1985" spans="3:8">
      <c r="C1985" s="278" t="s">
        <v>363</v>
      </c>
      <c r="D1985" s="279"/>
      <c r="E1985" s="279"/>
      <c r="F1985" s="34"/>
      <c r="G1985" s="280"/>
    </row>
    <row r="1986" spans="3:8">
      <c r="C1986" s="278" t="s">
        <v>67</v>
      </c>
      <c r="D1986" s="279"/>
      <c r="E1986" s="279"/>
      <c r="F1986" s="34"/>
      <c r="G1986" s="280"/>
    </row>
    <row r="1987" spans="3:8" s="285" customFormat="1">
      <c r="C1987" s="278" t="s">
        <v>1560</v>
      </c>
      <c r="D1987" s="282"/>
      <c r="E1987" s="282"/>
      <c r="F1987" s="283"/>
      <c r="G1987" s="284">
        <f>SUM(G1927:G1986)</f>
        <v>1008842.8200000001</v>
      </c>
      <c r="H1987" s="242"/>
    </row>
    <row r="1988" spans="3:8">
      <c r="C1988" s="278"/>
      <c r="D1988" s="279"/>
      <c r="E1988" s="279"/>
      <c r="F1988" s="34"/>
      <c r="G1988" s="280"/>
    </row>
    <row r="1989" spans="3:8" s="277" customFormat="1">
      <c r="C1989" s="293"/>
      <c r="D1989" s="289"/>
      <c r="E1989" s="289"/>
      <c r="F1989" s="290"/>
      <c r="G1989" s="291"/>
    </row>
    <row r="1990" spans="3:8">
      <c r="C1990" s="223"/>
      <c r="D1990" s="279"/>
      <c r="E1990" s="279"/>
      <c r="F1990" s="34"/>
      <c r="G1990" s="280"/>
    </row>
    <row r="1991" spans="3:8">
      <c r="C1991" s="278" t="s">
        <v>1559</v>
      </c>
      <c r="D1991" s="279"/>
      <c r="E1991" s="279"/>
      <c r="F1991" s="34"/>
      <c r="G1991" s="280"/>
    </row>
    <row r="1992" spans="3:8">
      <c r="C1992" s="223"/>
      <c r="D1992" s="279"/>
      <c r="E1992" s="279"/>
      <c r="F1992" s="34"/>
      <c r="G1992" s="280"/>
    </row>
    <row r="1993" spans="3:8">
      <c r="C1993" s="278" t="s">
        <v>376</v>
      </c>
      <c r="D1993" s="279"/>
      <c r="E1993" s="279"/>
      <c r="F1993" s="34"/>
      <c r="G1993" s="280"/>
    </row>
    <row r="1994" spans="3:8">
      <c r="C1994" s="457"/>
      <c r="D1994" s="279"/>
      <c r="E1994" s="279"/>
      <c r="F1994" s="34"/>
      <c r="G1994" s="280"/>
    </row>
    <row r="1995" spans="3:8">
      <c r="C1995" s="278" t="s">
        <v>70</v>
      </c>
      <c r="D1995" s="279"/>
      <c r="E1995" s="279"/>
      <c r="F1995" s="34"/>
      <c r="G1995" s="280"/>
    </row>
    <row r="1996" spans="3:8">
      <c r="C1996" s="223"/>
      <c r="D1996" s="279"/>
      <c r="E1996" s="279"/>
      <c r="F1996" s="34"/>
      <c r="G1996" s="280"/>
    </row>
    <row r="1997" spans="3:8">
      <c r="C1997" s="62" t="s">
        <v>1444</v>
      </c>
      <c r="D1997" s="279"/>
      <c r="E1997" s="279"/>
      <c r="F1997" s="34"/>
      <c r="G1997" s="280"/>
    </row>
    <row r="1998" spans="3:8">
      <c r="C1998" s="62" t="s">
        <v>1457</v>
      </c>
      <c r="D1998" s="279"/>
      <c r="E1998" s="279"/>
      <c r="F1998" s="34"/>
      <c r="G1998" s="280"/>
    </row>
    <row r="1999" spans="3:8">
      <c r="C1999" s="223"/>
      <c r="D1999" s="279"/>
      <c r="E1999" s="279"/>
      <c r="F1999" s="34"/>
      <c r="G1999" s="280"/>
    </row>
    <row r="2000" spans="3:8">
      <c r="C2000" s="223" t="s">
        <v>396</v>
      </c>
      <c r="D2000" s="279"/>
      <c r="E2000" s="279"/>
      <c r="F2000" s="34"/>
      <c r="G2000" s="280"/>
    </row>
    <row r="2001" spans="2:7">
      <c r="C2001" s="223"/>
      <c r="D2001" s="279"/>
      <c r="E2001" s="279"/>
      <c r="F2001" s="34"/>
      <c r="G2001" s="280"/>
    </row>
    <row r="2002" spans="2:7" ht="70.2">
      <c r="C2002" s="223" t="s">
        <v>397</v>
      </c>
      <c r="D2002" s="279"/>
      <c r="E2002" s="279"/>
      <c r="F2002" s="34"/>
      <c r="G2002" s="280"/>
    </row>
    <row r="2003" spans="2:7">
      <c r="C2003" s="223"/>
      <c r="D2003" s="279"/>
      <c r="E2003" s="279"/>
      <c r="F2003" s="34"/>
      <c r="G2003" s="280"/>
    </row>
    <row r="2004" spans="2:7">
      <c r="C2004" s="223" t="s">
        <v>398</v>
      </c>
      <c r="D2004" s="279" t="s">
        <v>22</v>
      </c>
      <c r="E2004" s="279">
        <v>19</v>
      </c>
      <c r="F2004" s="34">
        <v>850</v>
      </c>
      <c r="G2004" s="280">
        <f>(E2004*F2004)</f>
        <v>16150</v>
      </c>
    </row>
    <row r="2005" spans="2:7">
      <c r="C2005" s="223"/>
      <c r="D2005" s="279"/>
      <c r="E2005" s="279"/>
      <c r="F2005" s="34"/>
      <c r="G2005" s="280"/>
    </row>
    <row r="2006" spans="2:7">
      <c r="C2006" s="278" t="s">
        <v>376</v>
      </c>
      <c r="D2006" s="279"/>
      <c r="E2006" s="279"/>
      <c r="F2006" s="34"/>
      <c r="G2006" s="280"/>
    </row>
    <row r="2007" spans="2:7">
      <c r="C2007" s="278" t="s">
        <v>70</v>
      </c>
      <c r="D2007" s="279"/>
      <c r="E2007" s="279"/>
      <c r="F2007" s="34"/>
      <c r="G2007" s="280"/>
    </row>
    <row r="2008" spans="2:7">
      <c r="C2008" s="278" t="s">
        <v>1560</v>
      </c>
      <c r="D2008" s="282"/>
      <c r="E2008" s="282"/>
      <c r="F2008" s="283"/>
      <c r="G2008" s="284">
        <f>SUM(G2004:G2007)</f>
        <v>16150</v>
      </c>
    </row>
    <row r="2009" spans="2:7">
      <c r="C2009" s="223"/>
      <c r="D2009" s="279"/>
      <c r="E2009" s="279"/>
      <c r="F2009" s="34"/>
      <c r="G2009" s="280"/>
    </row>
    <row r="2010" spans="2:7">
      <c r="B2010" s="277"/>
      <c r="C2010" s="293"/>
      <c r="D2010" s="289"/>
      <c r="E2010" s="289"/>
      <c r="F2010" s="290"/>
      <c r="G2010" s="291"/>
    </row>
    <row r="2011" spans="2:7">
      <c r="C2011" s="223"/>
      <c r="D2011" s="279"/>
      <c r="E2011" s="279"/>
      <c r="F2011" s="34"/>
      <c r="G2011" s="280"/>
    </row>
    <row r="2012" spans="2:7">
      <c r="C2012" s="278" t="s">
        <v>1559</v>
      </c>
      <c r="D2012" s="279"/>
      <c r="E2012" s="279"/>
      <c r="F2012" s="34"/>
      <c r="G2012" s="280"/>
    </row>
    <row r="2013" spans="2:7">
      <c r="C2013" s="223"/>
      <c r="D2013" s="279"/>
      <c r="E2013" s="279"/>
      <c r="F2013" s="34"/>
      <c r="G2013" s="280"/>
    </row>
    <row r="2014" spans="2:7">
      <c r="C2014" s="278" t="s">
        <v>395</v>
      </c>
      <c r="D2014" s="279"/>
      <c r="E2014" s="279"/>
      <c r="F2014" s="34"/>
      <c r="G2014" s="280"/>
    </row>
    <row r="2015" spans="2:7">
      <c r="C2015" s="457"/>
      <c r="D2015" s="279"/>
      <c r="E2015" s="279"/>
      <c r="F2015" s="34"/>
      <c r="G2015" s="280"/>
    </row>
    <row r="2016" spans="2:7">
      <c r="C2016" s="278" t="s">
        <v>71</v>
      </c>
      <c r="D2016" s="279"/>
      <c r="E2016" s="279"/>
      <c r="F2016" s="34"/>
      <c r="G2016" s="280"/>
    </row>
    <row r="2017" spans="3:7">
      <c r="C2017" s="223"/>
      <c r="D2017" s="279"/>
      <c r="E2017" s="279"/>
      <c r="F2017" s="34"/>
      <c r="G2017" s="280"/>
    </row>
    <row r="2018" spans="3:7">
      <c r="C2018" s="103" t="s">
        <v>1444</v>
      </c>
      <c r="D2018" s="279"/>
      <c r="E2018" s="279"/>
      <c r="F2018" s="34"/>
      <c r="G2018" s="280"/>
    </row>
    <row r="2019" spans="3:7">
      <c r="C2019" s="103" t="s">
        <v>1457</v>
      </c>
      <c r="D2019" s="279"/>
      <c r="E2019" s="279"/>
      <c r="F2019" s="34"/>
      <c r="G2019" s="280"/>
    </row>
    <row r="2020" spans="3:7">
      <c r="C2020" s="223"/>
      <c r="D2020" s="279"/>
      <c r="E2020" s="279"/>
      <c r="F2020" s="34"/>
      <c r="G2020" s="280"/>
    </row>
    <row r="2021" spans="3:7">
      <c r="C2021" s="223" t="s">
        <v>72</v>
      </c>
      <c r="D2021" s="279"/>
      <c r="E2021" s="279"/>
      <c r="F2021" s="34"/>
      <c r="G2021" s="280"/>
    </row>
    <row r="2022" spans="3:7">
      <c r="C2022" s="223"/>
      <c r="D2022" s="279"/>
      <c r="E2022" s="279"/>
      <c r="F2022" s="34"/>
      <c r="G2022" s="280"/>
    </row>
    <row r="2023" spans="3:7">
      <c r="C2023" s="223" t="s">
        <v>73</v>
      </c>
      <c r="D2023" s="279"/>
      <c r="E2023" s="279"/>
      <c r="F2023" s="34"/>
      <c r="G2023" s="280"/>
    </row>
    <row r="2024" spans="3:7">
      <c r="C2024" s="223"/>
      <c r="D2024" s="279"/>
      <c r="E2024" s="279"/>
      <c r="F2024" s="34"/>
      <c r="G2024" s="280"/>
    </row>
    <row r="2025" spans="3:7" ht="46.8">
      <c r="C2025" s="223" t="s">
        <v>400</v>
      </c>
      <c r="D2025" s="279"/>
      <c r="E2025" s="279"/>
      <c r="F2025" s="34"/>
      <c r="G2025" s="280"/>
    </row>
    <row r="2026" spans="3:7">
      <c r="C2026" s="223"/>
      <c r="D2026" s="279"/>
      <c r="E2026" s="279"/>
      <c r="F2026" s="34"/>
      <c r="G2026" s="280"/>
    </row>
    <row r="2027" spans="3:7">
      <c r="C2027" s="223" t="s">
        <v>401</v>
      </c>
      <c r="D2027" s="279" t="s">
        <v>15</v>
      </c>
      <c r="E2027" s="279">
        <v>4177</v>
      </c>
      <c r="F2027" s="34">
        <v>85</v>
      </c>
      <c r="G2027" s="280">
        <f t="shared" ref="G2027:G2065" si="51">(E2027*F2027)</f>
        <v>355045</v>
      </c>
    </row>
    <row r="2028" spans="3:7">
      <c r="C2028" s="223"/>
      <c r="D2028" s="279"/>
      <c r="E2028" s="279"/>
      <c r="F2028" s="34"/>
      <c r="G2028" s="280"/>
    </row>
    <row r="2029" spans="3:7">
      <c r="C2029" s="223" t="s">
        <v>402</v>
      </c>
      <c r="D2029" s="279" t="s">
        <v>15</v>
      </c>
      <c r="E2029" s="279">
        <v>1063</v>
      </c>
      <c r="F2029" s="34">
        <v>95</v>
      </c>
      <c r="G2029" s="280">
        <f t="shared" si="51"/>
        <v>100985</v>
      </c>
    </row>
    <row r="2030" spans="3:7">
      <c r="C2030" s="223"/>
      <c r="D2030" s="279"/>
      <c r="E2030" s="279"/>
      <c r="F2030" s="34"/>
      <c r="G2030" s="280"/>
    </row>
    <row r="2031" spans="3:7" ht="46.8">
      <c r="C2031" s="223" t="s">
        <v>403</v>
      </c>
      <c r="D2031" s="279"/>
      <c r="E2031" s="279"/>
      <c r="F2031" s="34"/>
      <c r="G2031" s="280"/>
    </row>
    <row r="2032" spans="3:7">
      <c r="C2032" s="223"/>
      <c r="D2032" s="279"/>
      <c r="E2032" s="279"/>
      <c r="F2032" s="34"/>
      <c r="G2032" s="280"/>
    </row>
    <row r="2033" spans="3:7">
      <c r="C2033" s="223" t="s">
        <v>404</v>
      </c>
      <c r="D2033" s="279" t="s">
        <v>15</v>
      </c>
      <c r="E2033" s="279">
        <v>131</v>
      </c>
      <c r="F2033" s="34">
        <v>85</v>
      </c>
      <c r="G2033" s="280">
        <f t="shared" si="51"/>
        <v>11135</v>
      </c>
    </row>
    <row r="2034" spans="3:7">
      <c r="C2034" s="223"/>
      <c r="D2034" s="279"/>
      <c r="E2034" s="279"/>
      <c r="F2034" s="34"/>
      <c r="G2034" s="280"/>
    </row>
    <row r="2035" spans="3:7">
      <c r="C2035" s="223" t="s">
        <v>405</v>
      </c>
      <c r="D2035" s="279" t="s">
        <v>15</v>
      </c>
      <c r="E2035" s="279">
        <v>239</v>
      </c>
      <c r="F2035" s="34">
        <v>95</v>
      </c>
      <c r="G2035" s="280">
        <f t="shared" si="51"/>
        <v>22705</v>
      </c>
    </row>
    <row r="2036" spans="3:7">
      <c r="C2036" s="223"/>
      <c r="D2036" s="279"/>
      <c r="E2036" s="279"/>
      <c r="F2036" s="34"/>
      <c r="G2036" s="280"/>
    </row>
    <row r="2037" spans="3:7">
      <c r="C2037" s="223" t="s">
        <v>406</v>
      </c>
      <c r="D2037" s="279"/>
      <c r="E2037" s="279"/>
      <c r="F2037" s="34"/>
      <c r="G2037" s="280"/>
    </row>
    <row r="2038" spans="3:7">
      <c r="C2038" s="223"/>
      <c r="D2038" s="279"/>
      <c r="E2038" s="279"/>
      <c r="F2038" s="34"/>
      <c r="G2038" s="280"/>
    </row>
    <row r="2039" spans="3:7" ht="46.8">
      <c r="C2039" s="223" t="s">
        <v>403</v>
      </c>
      <c r="D2039" s="279"/>
      <c r="E2039" s="279"/>
      <c r="F2039" s="34"/>
      <c r="G2039" s="280"/>
    </row>
    <row r="2040" spans="3:7">
      <c r="C2040" s="223"/>
      <c r="D2040" s="279"/>
      <c r="E2040" s="279"/>
      <c r="F2040" s="34"/>
      <c r="G2040" s="280"/>
    </row>
    <row r="2041" spans="3:7">
      <c r="C2041" s="223" t="s">
        <v>407</v>
      </c>
      <c r="D2041" s="279" t="s">
        <v>15</v>
      </c>
      <c r="E2041" s="279">
        <v>40</v>
      </c>
      <c r="F2041" s="34">
        <v>95</v>
      </c>
      <c r="G2041" s="280">
        <f t="shared" si="51"/>
        <v>3800</v>
      </c>
    </row>
    <row r="2042" spans="3:7">
      <c r="C2042" s="223"/>
      <c r="D2042" s="279"/>
      <c r="E2042" s="279"/>
      <c r="F2042" s="34"/>
      <c r="G2042" s="280"/>
    </row>
    <row r="2043" spans="3:7">
      <c r="C2043" s="223" t="s">
        <v>408</v>
      </c>
      <c r="D2043" s="279"/>
      <c r="E2043" s="279"/>
      <c r="F2043" s="34"/>
      <c r="G2043" s="280"/>
    </row>
    <row r="2044" spans="3:7">
      <c r="C2044" s="223"/>
      <c r="D2044" s="279"/>
      <c r="E2044" s="279"/>
      <c r="F2044" s="34"/>
      <c r="G2044" s="280"/>
    </row>
    <row r="2045" spans="3:7" ht="46.8">
      <c r="C2045" s="223" t="s">
        <v>409</v>
      </c>
      <c r="D2045" s="279"/>
      <c r="E2045" s="279"/>
      <c r="F2045" s="34"/>
      <c r="G2045" s="280"/>
    </row>
    <row r="2046" spans="3:7">
      <c r="C2046" s="223"/>
      <c r="D2046" s="279"/>
      <c r="E2046" s="279"/>
      <c r="F2046" s="34"/>
      <c r="G2046" s="280"/>
    </row>
    <row r="2047" spans="3:7">
      <c r="C2047" s="223" t="s">
        <v>410</v>
      </c>
      <c r="D2047" s="279" t="s">
        <v>15</v>
      </c>
      <c r="E2047" s="279">
        <v>15</v>
      </c>
      <c r="F2047" s="34">
        <v>80</v>
      </c>
      <c r="G2047" s="280">
        <f t="shared" si="51"/>
        <v>1200</v>
      </c>
    </row>
    <row r="2048" spans="3:7">
      <c r="C2048" s="223"/>
      <c r="D2048" s="279"/>
      <c r="E2048" s="279"/>
      <c r="F2048" s="34"/>
      <c r="G2048" s="280"/>
    </row>
    <row r="2049" spans="3:7">
      <c r="C2049" s="223" t="s">
        <v>74</v>
      </c>
      <c r="D2049" s="279"/>
      <c r="E2049" s="279"/>
      <c r="F2049" s="34"/>
      <c r="G2049" s="280"/>
    </row>
    <row r="2050" spans="3:7">
      <c r="C2050" s="223"/>
      <c r="D2050" s="279"/>
      <c r="E2050" s="279"/>
      <c r="F2050" s="34"/>
      <c r="G2050" s="280"/>
    </row>
    <row r="2051" spans="3:7" ht="70.2">
      <c r="C2051" s="223" t="s">
        <v>411</v>
      </c>
      <c r="D2051" s="279"/>
      <c r="E2051" s="279"/>
      <c r="F2051" s="34"/>
      <c r="G2051" s="280"/>
    </row>
    <row r="2052" spans="3:7">
      <c r="C2052" s="223"/>
      <c r="D2052" s="279"/>
      <c r="E2052" s="279"/>
      <c r="F2052" s="34"/>
      <c r="G2052" s="280"/>
    </row>
    <row r="2053" spans="3:7">
      <c r="C2053" s="223" t="s">
        <v>412</v>
      </c>
      <c r="D2053" s="279" t="s">
        <v>15</v>
      </c>
      <c r="E2053" s="279">
        <v>177</v>
      </c>
      <c r="F2053" s="34">
        <v>100</v>
      </c>
      <c r="G2053" s="280">
        <f t="shared" si="51"/>
        <v>17700</v>
      </c>
    </row>
    <row r="2054" spans="3:7">
      <c r="C2054" s="223"/>
      <c r="D2054" s="279"/>
      <c r="E2054" s="279"/>
      <c r="F2054" s="34"/>
      <c r="G2054" s="280"/>
    </row>
    <row r="2055" spans="3:7">
      <c r="C2055" s="223" t="s">
        <v>75</v>
      </c>
      <c r="D2055" s="279"/>
      <c r="E2055" s="279"/>
      <c r="F2055" s="34"/>
      <c r="G2055" s="280"/>
    </row>
    <row r="2056" spans="3:7">
      <c r="C2056" s="223"/>
      <c r="D2056" s="279"/>
      <c r="E2056" s="279"/>
      <c r="F2056" s="34"/>
      <c r="G2056" s="280"/>
    </row>
    <row r="2057" spans="3:7" ht="93.6">
      <c r="C2057" s="223" t="s">
        <v>413</v>
      </c>
      <c r="D2057" s="279"/>
      <c r="E2057" s="279"/>
      <c r="F2057" s="34"/>
      <c r="G2057" s="280"/>
    </row>
    <row r="2058" spans="3:7">
      <c r="C2058" s="223"/>
      <c r="D2058" s="279"/>
      <c r="E2058" s="279"/>
      <c r="F2058" s="34"/>
      <c r="G2058" s="280"/>
    </row>
    <row r="2059" spans="3:7">
      <c r="C2059" s="223" t="s">
        <v>76</v>
      </c>
      <c r="D2059" s="279" t="s">
        <v>15</v>
      </c>
      <c r="E2059" s="279">
        <v>125</v>
      </c>
      <c r="F2059" s="34">
        <v>95</v>
      </c>
      <c r="G2059" s="280">
        <f t="shared" si="51"/>
        <v>11875</v>
      </c>
    </row>
    <row r="2060" spans="3:7">
      <c r="C2060" s="223"/>
      <c r="D2060" s="279"/>
      <c r="E2060" s="279"/>
      <c r="F2060" s="34"/>
      <c r="G2060" s="280"/>
    </row>
    <row r="2061" spans="3:7" ht="93.6">
      <c r="C2061" s="223" t="s">
        <v>414</v>
      </c>
      <c r="D2061" s="279"/>
      <c r="E2061" s="279"/>
      <c r="F2061" s="34"/>
      <c r="G2061" s="280"/>
    </row>
    <row r="2062" spans="3:7">
      <c r="C2062" s="223"/>
      <c r="D2062" s="279"/>
      <c r="E2062" s="279"/>
      <c r="F2062" s="34"/>
      <c r="G2062" s="280"/>
    </row>
    <row r="2063" spans="3:7">
      <c r="C2063" s="223" t="s">
        <v>76</v>
      </c>
      <c r="D2063" s="279" t="s">
        <v>15</v>
      </c>
      <c r="E2063" s="279">
        <v>241</v>
      </c>
      <c r="F2063" s="34">
        <v>95</v>
      </c>
      <c r="G2063" s="280">
        <f t="shared" si="51"/>
        <v>22895</v>
      </c>
    </row>
    <row r="2064" spans="3:7">
      <c r="C2064" s="223"/>
      <c r="D2064" s="279"/>
      <c r="E2064" s="279"/>
      <c r="F2064" s="34"/>
      <c r="G2064" s="280"/>
    </row>
    <row r="2065" spans="2:10">
      <c r="C2065" s="223" t="s">
        <v>415</v>
      </c>
      <c r="D2065" s="279" t="s">
        <v>32</v>
      </c>
      <c r="E2065" s="279">
        <v>1037</v>
      </c>
      <c r="F2065" s="34">
        <v>35</v>
      </c>
      <c r="G2065" s="280">
        <f t="shared" si="51"/>
        <v>36295</v>
      </c>
    </row>
    <row r="2066" spans="2:10">
      <c r="C2066" s="223"/>
      <c r="D2066" s="279"/>
      <c r="E2066" s="279"/>
      <c r="F2066" s="34"/>
      <c r="G2066" s="280"/>
    </row>
    <row r="2067" spans="2:10">
      <c r="C2067" s="278" t="s">
        <v>395</v>
      </c>
      <c r="D2067" s="279"/>
      <c r="E2067" s="279"/>
      <c r="F2067" s="34"/>
      <c r="G2067" s="280"/>
    </row>
    <row r="2068" spans="2:10">
      <c r="C2068" s="278" t="s">
        <v>71</v>
      </c>
      <c r="D2068" s="279"/>
      <c r="E2068" s="279"/>
      <c r="F2068" s="34"/>
      <c r="G2068" s="280"/>
    </row>
    <row r="2069" spans="2:10">
      <c r="C2069" s="278" t="s">
        <v>1560</v>
      </c>
      <c r="D2069" s="282"/>
      <c r="E2069" s="282"/>
      <c r="F2069" s="283"/>
      <c r="G2069" s="284">
        <f>SUM(G2027:G2068)</f>
        <v>583635</v>
      </c>
    </row>
    <row r="2070" spans="2:10">
      <c r="C2070" s="278"/>
      <c r="D2070" s="279"/>
      <c r="E2070" s="279"/>
      <c r="F2070" s="34"/>
      <c r="G2070" s="280"/>
    </row>
    <row r="2071" spans="2:10">
      <c r="C2071" s="293"/>
      <c r="D2071" s="289"/>
      <c r="E2071" s="289"/>
      <c r="F2071" s="290"/>
      <c r="G2071" s="291"/>
    </row>
    <row r="2072" spans="2:10">
      <c r="C2072" s="223"/>
      <c r="D2072" s="279"/>
      <c r="E2072" s="279"/>
      <c r="F2072" s="34"/>
      <c r="G2072" s="280"/>
    </row>
    <row r="2073" spans="2:10">
      <c r="C2073" s="536" t="s">
        <v>1558</v>
      </c>
      <c r="D2073" s="2"/>
      <c r="E2073" s="2"/>
      <c r="F2073" s="481"/>
      <c r="G2073" s="484"/>
      <c r="H2073" s="512"/>
      <c r="I2073" s="513"/>
      <c r="J2073" s="514"/>
    </row>
    <row r="2074" spans="2:10">
      <c r="C2074" s="536"/>
      <c r="D2074" s="2"/>
      <c r="E2074" s="2"/>
      <c r="F2074" s="481"/>
      <c r="G2074" s="484"/>
      <c r="H2074" s="512"/>
      <c r="I2074" s="513"/>
      <c r="J2074" s="514"/>
    </row>
    <row r="2075" spans="2:10">
      <c r="C2075" s="483"/>
      <c r="D2075" s="2"/>
      <c r="E2075" s="2"/>
      <c r="F2075" s="481"/>
      <c r="G2075" s="484"/>
      <c r="H2075" s="512"/>
      <c r="I2075" s="513"/>
      <c r="J2075" s="515"/>
    </row>
    <row r="2076" spans="2:10">
      <c r="B2076" s="230">
        <v>1</v>
      </c>
      <c r="C2076" s="483" t="s">
        <v>10</v>
      </c>
      <c r="D2076" s="2"/>
      <c r="E2076" s="2" t="s">
        <v>1554</v>
      </c>
      <c r="F2076" s="481"/>
      <c r="G2076" s="484">
        <f>G862</f>
        <v>81904</v>
      </c>
      <c r="H2076" s="512"/>
      <c r="I2076" s="513"/>
      <c r="J2076" s="515"/>
    </row>
    <row r="2077" spans="2:10">
      <c r="C2077" s="483"/>
      <c r="D2077" s="2"/>
      <c r="E2077" s="2"/>
      <c r="F2077" s="481"/>
      <c r="G2077" s="484"/>
      <c r="H2077" s="512"/>
      <c r="I2077" s="513"/>
      <c r="J2077" s="515"/>
    </row>
    <row r="2078" spans="2:10">
      <c r="B2078" s="230">
        <f>B2076+1</f>
        <v>2</v>
      </c>
      <c r="C2078" s="483" t="s">
        <v>1555</v>
      </c>
      <c r="D2078" s="2"/>
      <c r="E2078" s="2" t="s">
        <v>1554</v>
      </c>
      <c r="F2078" s="481"/>
      <c r="G2078" s="484">
        <f>G1031</f>
        <v>3941945.82</v>
      </c>
      <c r="H2078" s="512"/>
      <c r="I2078" s="513"/>
      <c r="J2078" s="515"/>
    </row>
    <row r="2079" spans="2:10">
      <c r="C2079" s="483"/>
      <c r="D2079" s="2"/>
      <c r="E2079" s="2"/>
      <c r="F2079" s="481"/>
      <c r="G2079" s="484"/>
      <c r="H2079" s="512"/>
      <c r="I2079" s="513"/>
      <c r="J2079" s="515"/>
    </row>
    <row r="2080" spans="2:10">
      <c r="B2080" s="230">
        <f t="shared" ref="B2080:B2102" si="52">B2078+1</f>
        <v>3</v>
      </c>
      <c r="C2080" s="483" t="s">
        <v>42</v>
      </c>
      <c r="D2080" s="2"/>
      <c r="E2080" s="2" t="s">
        <v>1554</v>
      </c>
      <c r="F2080" s="481"/>
      <c r="G2080" s="484">
        <f>G1163</f>
        <v>1706682.58</v>
      </c>
      <c r="H2080" s="512"/>
      <c r="I2080" s="513"/>
      <c r="J2080" s="515"/>
    </row>
    <row r="2081" spans="2:10">
      <c r="C2081" s="483"/>
      <c r="D2081" s="2"/>
      <c r="E2081" s="2"/>
      <c r="F2081" s="481"/>
      <c r="G2081" s="484"/>
      <c r="H2081" s="512"/>
      <c r="I2081" s="513"/>
      <c r="J2081" s="515"/>
    </row>
    <row r="2082" spans="2:10">
      <c r="B2082" s="230">
        <f t="shared" si="52"/>
        <v>4</v>
      </c>
      <c r="C2082" s="483" t="s">
        <v>46</v>
      </c>
      <c r="D2082" s="2"/>
      <c r="E2082" s="2" t="s">
        <v>1554</v>
      </c>
      <c r="F2082" s="481"/>
      <c r="G2082" s="484">
        <f>G1224</f>
        <v>371065</v>
      </c>
      <c r="H2082" s="512"/>
      <c r="I2082" s="513"/>
      <c r="J2082" s="515"/>
    </row>
    <row r="2083" spans="2:10">
      <c r="C2083" s="483"/>
      <c r="D2083" s="2"/>
      <c r="E2083" s="2"/>
      <c r="F2083" s="481"/>
      <c r="G2083" s="484"/>
      <c r="H2083" s="512"/>
      <c r="I2083" s="513"/>
      <c r="J2083" s="515"/>
    </row>
    <row r="2084" spans="2:10">
      <c r="B2084" s="230">
        <f t="shared" si="52"/>
        <v>5</v>
      </c>
      <c r="C2084" s="483" t="s">
        <v>51</v>
      </c>
      <c r="D2084" s="2"/>
      <c r="E2084" s="2" t="s">
        <v>1554</v>
      </c>
      <c r="F2084" s="481"/>
      <c r="G2084" s="484">
        <f>G1286</f>
        <v>405205</v>
      </c>
      <c r="H2084" s="512"/>
      <c r="I2084" s="513"/>
      <c r="J2084" s="515"/>
    </row>
    <row r="2085" spans="2:10">
      <c r="C2085" s="483"/>
      <c r="D2085" s="2"/>
      <c r="E2085" s="2"/>
      <c r="F2085" s="481"/>
      <c r="G2085" s="484"/>
      <c r="H2085" s="512"/>
      <c r="I2085" s="513"/>
      <c r="J2085" s="515"/>
    </row>
    <row r="2086" spans="2:10">
      <c r="B2086" s="230">
        <f t="shared" si="52"/>
        <v>6</v>
      </c>
      <c r="C2086" s="483" t="s">
        <v>1469</v>
      </c>
      <c r="D2086" s="2"/>
      <c r="E2086" s="2" t="s">
        <v>1554</v>
      </c>
      <c r="F2086" s="481"/>
      <c r="G2086" s="484">
        <f>G1338</f>
        <v>669505.15</v>
      </c>
      <c r="H2086" s="512"/>
      <c r="I2086" s="513"/>
      <c r="J2086" s="515"/>
    </row>
    <row r="2087" spans="2:10">
      <c r="C2087" s="483"/>
      <c r="D2087" s="2"/>
      <c r="E2087" s="2"/>
      <c r="F2087" s="481"/>
      <c r="G2087" s="484"/>
      <c r="H2087" s="512"/>
      <c r="I2087" s="513"/>
      <c r="J2087" s="515"/>
    </row>
    <row r="2088" spans="2:10">
      <c r="B2088" s="230">
        <f t="shared" si="52"/>
        <v>7</v>
      </c>
      <c r="C2088" s="483" t="s">
        <v>1556</v>
      </c>
      <c r="D2088" s="2"/>
      <c r="E2088" s="2" t="s">
        <v>1554</v>
      </c>
      <c r="F2088" s="481"/>
      <c r="G2088" s="484">
        <f>G1366</f>
        <v>709240</v>
      </c>
      <c r="H2088" s="512"/>
      <c r="I2088" s="513"/>
      <c r="J2088" s="515"/>
    </row>
    <row r="2089" spans="2:10">
      <c r="C2089" s="483"/>
      <c r="D2089" s="2"/>
      <c r="E2089" s="2"/>
      <c r="F2089" s="481"/>
      <c r="G2089" s="484"/>
      <c r="H2089" s="512"/>
      <c r="I2089" s="513"/>
      <c r="J2089" s="515"/>
    </row>
    <row r="2090" spans="2:10">
      <c r="B2090" s="230">
        <f t="shared" si="52"/>
        <v>8</v>
      </c>
      <c r="C2090" s="483" t="s">
        <v>54</v>
      </c>
      <c r="D2090" s="2"/>
      <c r="E2090" s="2" t="s">
        <v>1554</v>
      </c>
      <c r="F2090" s="481"/>
      <c r="G2090" s="484">
        <f>G1475</f>
        <v>396185</v>
      </c>
      <c r="H2090" s="512"/>
      <c r="I2090" s="513"/>
      <c r="J2090" s="515"/>
    </row>
    <row r="2091" spans="2:10">
      <c r="C2091" s="483"/>
      <c r="D2091" s="2"/>
      <c r="E2091" s="2"/>
      <c r="F2091" s="481"/>
      <c r="G2091" s="484"/>
      <c r="H2091" s="512"/>
      <c r="I2091" s="513"/>
      <c r="J2091" s="515"/>
    </row>
    <row r="2092" spans="2:10">
      <c r="B2092" s="230">
        <f t="shared" si="52"/>
        <v>9</v>
      </c>
      <c r="C2092" s="483" t="s">
        <v>57</v>
      </c>
      <c r="D2092" s="2"/>
      <c r="E2092" s="2" t="s">
        <v>1554</v>
      </c>
      <c r="F2092" s="481"/>
      <c r="G2092" s="484">
        <f>G1583</f>
        <v>2531388.7200000002</v>
      </c>
      <c r="H2092" s="512"/>
      <c r="I2092" s="513"/>
      <c r="J2092" s="515"/>
    </row>
    <row r="2093" spans="2:10">
      <c r="C2093" s="483"/>
      <c r="D2093" s="2"/>
      <c r="E2093" s="2"/>
      <c r="F2093" s="481"/>
      <c r="G2093" s="484"/>
      <c r="H2093" s="512"/>
      <c r="I2093" s="513"/>
      <c r="J2093" s="515"/>
    </row>
    <row r="2094" spans="2:10">
      <c r="B2094" s="230">
        <f t="shared" si="52"/>
        <v>10</v>
      </c>
      <c r="C2094" s="483" t="s">
        <v>59</v>
      </c>
      <c r="D2094" s="2"/>
      <c r="E2094" s="2" t="s">
        <v>1554</v>
      </c>
      <c r="F2094" s="481"/>
      <c r="G2094" s="484">
        <f>G1666</f>
        <v>1217940</v>
      </c>
      <c r="H2094" s="512"/>
      <c r="I2094" s="513"/>
      <c r="J2094" s="515"/>
    </row>
    <row r="2095" spans="2:10">
      <c r="C2095" s="483"/>
      <c r="D2095" s="2"/>
      <c r="E2095" s="2"/>
      <c r="F2095" s="481"/>
      <c r="G2095" s="484"/>
      <c r="H2095" s="512"/>
      <c r="I2095" s="513"/>
      <c r="J2095" s="515"/>
    </row>
    <row r="2096" spans="2:10">
      <c r="B2096" s="230">
        <f t="shared" si="52"/>
        <v>11</v>
      </c>
      <c r="C2096" s="483" t="s">
        <v>64</v>
      </c>
      <c r="D2096" s="2"/>
      <c r="E2096" s="2" t="s">
        <v>1554</v>
      </c>
      <c r="F2096" s="481"/>
      <c r="G2096" s="484">
        <f>G1720</f>
        <v>462965</v>
      </c>
      <c r="H2096" s="512"/>
      <c r="I2096" s="513"/>
      <c r="J2096" s="515"/>
    </row>
    <row r="2097" spans="2:10">
      <c r="C2097" s="483"/>
      <c r="D2097" s="2"/>
      <c r="E2097" s="2"/>
      <c r="F2097" s="481"/>
      <c r="G2097" s="484"/>
      <c r="H2097" s="512"/>
      <c r="I2097" s="513"/>
      <c r="J2097" s="515"/>
    </row>
    <row r="2098" spans="2:10">
      <c r="B2098" s="230">
        <f t="shared" si="52"/>
        <v>12</v>
      </c>
      <c r="C2098" s="483" t="s">
        <v>67</v>
      </c>
      <c r="D2098" s="2"/>
      <c r="E2098" s="2" t="s">
        <v>1554</v>
      </c>
      <c r="F2098" s="481"/>
      <c r="G2098" s="484">
        <f>G1987</f>
        <v>1008842.8200000001</v>
      </c>
      <c r="H2098" s="512"/>
      <c r="I2098" s="513"/>
      <c r="J2098" s="515"/>
    </row>
    <row r="2099" spans="2:10">
      <c r="C2099" s="483"/>
      <c r="D2099" s="2"/>
      <c r="E2099" s="2"/>
      <c r="F2099" s="481"/>
      <c r="G2099" s="484"/>
      <c r="H2099" s="512"/>
      <c r="I2099" s="513"/>
      <c r="J2099" s="515"/>
    </row>
    <row r="2100" spans="2:10">
      <c r="B2100" s="230">
        <f t="shared" si="52"/>
        <v>13</v>
      </c>
      <c r="C2100" s="483" t="s">
        <v>70</v>
      </c>
      <c r="D2100" s="2"/>
      <c r="E2100" s="2" t="s">
        <v>1554</v>
      </c>
      <c r="F2100" s="481"/>
      <c r="G2100" s="484">
        <f>G2008</f>
        <v>16150</v>
      </c>
      <c r="H2100" s="512"/>
      <c r="I2100" s="513"/>
      <c r="J2100" s="515"/>
    </row>
    <row r="2101" spans="2:10">
      <c r="C2101" s="483"/>
      <c r="D2101" s="2"/>
      <c r="E2101" s="2"/>
      <c r="F2101" s="481"/>
      <c r="G2101" s="484"/>
      <c r="H2101" s="512"/>
      <c r="I2101" s="513"/>
      <c r="J2101" s="515"/>
    </row>
    <row r="2102" spans="2:10">
      <c r="B2102" s="230">
        <f t="shared" si="52"/>
        <v>14</v>
      </c>
      <c r="C2102" s="483" t="s">
        <v>71</v>
      </c>
      <c r="D2102" s="2"/>
      <c r="E2102" s="2" t="s">
        <v>1554</v>
      </c>
      <c r="F2102" s="481"/>
      <c r="G2102" s="516">
        <f>G2069</f>
        <v>583635</v>
      </c>
      <c r="H2102" s="512"/>
      <c r="I2102" s="513"/>
      <c r="J2102" s="515"/>
    </row>
    <row r="2103" spans="2:10">
      <c r="C2103" s="483"/>
      <c r="D2103" s="2"/>
      <c r="E2103" s="2"/>
      <c r="F2103" s="481"/>
      <c r="G2103" s="516"/>
      <c r="H2103" s="512"/>
      <c r="I2103" s="513"/>
      <c r="J2103" s="514"/>
    </row>
    <row r="2104" spans="2:10">
      <c r="C2104" s="482" t="s">
        <v>1557</v>
      </c>
      <c r="D2104" s="2"/>
      <c r="E2104" s="2"/>
      <c r="F2104" s="481"/>
      <c r="G2104" s="517">
        <f>SUM(G2075:G2103)</f>
        <v>14102654.090000002</v>
      </c>
      <c r="H2104" s="512"/>
      <c r="I2104" s="513"/>
      <c r="J2104" s="512"/>
    </row>
    <row r="2105" spans="2:10">
      <c r="C2105" s="223"/>
      <c r="D2105" s="279"/>
      <c r="E2105" s="279"/>
      <c r="F2105" s="34"/>
      <c r="G2105" s="280"/>
    </row>
    <row r="2106" spans="2:10">
      <c r="C2106" s="223"/>
      <c r="D2106" s="279"/>
      <c r="E2106" s="279"/>
      <c r="F2106" s="34"/>
      <c r="G2106" s="280"/>
    </row>
    <row r="2107" spans="2:10">
      <c r="B2107" s="557"/>
      <c r="C2107" s="293"/>
      <c r="D2107" s="289"/>
      <c r="E2107" s="289"/>
      <c r="F2107" s="290"/>
      <c r="G2107" s="291"/>
    </row>
    <row r="2108" spans="2:10">
      <c r="C2108" s="223"/>
      <c r="D2108" s="279"/>
      <c r="E2108" s="279"/>
      <c r="F2108" s="34"/>
      <c r="G2108" s="280"/>
    </row>
    <row r="2109" spans="2:10">
      <c r="C2109" s="278" t="s">
        <v>1561</v>
      </c>
      <c r="D2109" s="279"/>
      <c r="E2109" s="279"/>
      <c r="F2109" s="34"/>
      <c r="G2109" s="280"/>
    </row>
    <row r="2110" spans="2:10">
      <c r="C2110" s="278" t="s">
        <v>1583</v>
      </c>
      <c r="D2110" s="279"/>
      <c r="E2110" s="279"/>
      <c r="F2110" s="34"/>
      <c r="G2110" s="280"/>
    </row>
    <row r="2111" spans="2:10">
      <c r="C2111" s="278"/>
      <c r="D2111" s="279"/>
      <c r="E2111" s="279"/>
      <c r="F2111" s="34"/>
      <c r="G2111" s="280"/>
    </row>
    <row r="2112" spans="2:10">
      <c r="C2112" s="278" t="s">
        <v>1443</v>
      </c>
      <c r="D2112" s="279"/>
      <c r="E2112" s="279"/>
      <c r="F2112" s="34"/>
      <c r="G2112" s="280"/>
    </row>
    <row r="2113" spans="2:7">
      <c r="C2113" s="223"/>
      <c r="D2113" s="279"/>
      <c r="E2113" s="279"/>
      <c r="F2113" s="34"/>
      <c r="G2113" s="280"/>
    </row>
    <row r="2114" spans="2:7">
      <c r="C2114" s="278" t="s">
        <v>1583</v>
      </c>
      <c r="D2114" s="279"/>
      <c r="E2114" s="279"/>
      <c r="F2114" s="34"/>
      <c r="G2114" s="280"/>
    </row>
    <row r="2115" spans="2:7">
      <c r="C2115" s="223"/>
      <c r="D2115" s="279"/>
      <c r="E2115" s="279"/>
      <c r="F2115" s="34"/>
      <c r="G2115" s="280"/>
    </row>
    <row r="2116" spans="2:7">
      <c r="C2116" s="103" t="s">
        <v>1444</v>
      </c>
      <c r="D2116" s="279"/>
      <c r="E2116" s="279"/>
      <c r="F2116" s="34"/>
      <c r="G2116" s="280"/>
    </row>
    <row r="2117" spans="2:7">
      <c r="C2117" s="103" t="s">
        <v>1457</v>
      </c>
      <c r="D2117" s="279"/>
      <c r="E2117" s="279"/>
      <c r="F2117" s="34"/>
      <c r="G2117" s="280"/>
    </row>
    <row r="2118" spans="2:7">
      <c r="C2118" s="223"/>
      <c r="D2118" s="279"/>
      <c r="E2118" s="279"/>
      <c r="F2118" s="34"/>
      <c r="G2118" s="280"/>
    </row>
    <row r="2119" spans="2:7">
      <c r="C2119" s="224" t="s">
        <v>851</v>
      </c>
      <c r="D2119" s="279"/>
      <c r="E2119" s="279"/>
      <c r="F2119" s="34"/>
      <c r="G2119" s="280"/>
    </row>
    <row r="2120" spans="2:7">
      <c r="C2120" s="223"/>
      <c r="D2120" s="279"/>
      <c r="E2120" s="279"/>
      <c r="F2120" s="34"/>
      <c r="G2120" s="280"/>
    </row>
    <row r="2121" spans="2:7" ht="56.25" customHeight="1">
      <c r="C2121" s="438" t="s">
        <v>847</v>
      </c>
      <c r="D2121" s="110"/>
      <c r="E2121" s="111"/>
      <c r="F2121" s="112"/>
      <c r="G2121" s="113"/>
    </row>
    <row r="2122" spans="2:7" ht="91.2">
      <c r="C2122" s="440" t="s">
        <v>1509</v>
      </c>
      <c r="D2122" s="110"/>
      <c r="E2122" s="111"/>
      <c r="F2122" s="112"/>
      <c r="G2122" s="114"/>
    </row>
    <row r="2123" spans="2:7">
      <c r="C2123" s="109"/>
      <c r="D2123" s="110"/>
      <c r="E2123" s="111"/>
      <c r="F2123" s="112"/>
      <c r="G2123" s="114"/>
    </row>
    <row r="2124" spans="2:7" ht="45.6">
      <c r="C2124" s="441" t="s">
        <v>1510</v>
      </c>
      <c r="D2124" s="110"/>
      <c r="E2124" s="111"/>
      <c r="F2124" s="112"/>
      <c r="G2124" s="114"/>
    </row>
    <row r="2125" spans="2:7">
      <c r="C2125" s="441"/>
      <c r="D2125" s="110"/>
      <c r="E2125" s="111"/>
      <c r="F2125" s="112"/>
      <c r="G2125" s="114"/>
    </row>
    <row r="2126" spans="2:7">
      <c r="B2126" s="230">
        <v>1</v>
      </c>
      <c r="C2126" s="109" t="s">
        <v>848</v>
      </c>
      <c r="D2126" s="110" t="s">
        <v>22</v>
      </c>
      <c r="E2126" s="111">
        <v>1</v>
      </c>
      <c r="F2126" s="112">
        <v>85000</v>
      </c>
      <c r="G2126" s="113">
        <v>80000</v>
      </c>
    </row>
    <row r="2127" spans="2:7">
      <c r="C2127" s="109"/>
      <c r="D2127" s="110"/>
      <c r="E2127" s="111"/>
      <c r="F2127" s="112"/>
      <c r="G2127" s="113"/>
    </row>
    <row r="2128" spans="2:7">
      <c r="B2128" s="230">
        <f>B2126+1</f>
        <v>2</v>
      </c>
      <c r="C2128" s="109" t="s">
        <v>849</v>
      </c>
      <c r="D2128" s="110" t="s">
        <v>22</v>
      </c>
      <c r="E2128" s="111">
        <v>1</v>
      </c>
      <c r="F2128" s="112">
        <v>50000</v>
      </c>
      <c r="G2128" s="113">
        <f>+E2128*F2128</f>
        <v>50000</v>
      </c>
    </row>
    <row r="2129" spans="2:7">
      <c r="C2129" s="109"/>
      <c r="D2129" s="110"/>
      <c r="E2129" s="111"/>
      <c r="F2129" s="112"/>
      <c r="G2129" s="113"/>
    </row>
    <row r="2130" spans="2:7">
      <c r="B2130" s="230">
        <f t="shared" ref="B2130" si="53">B2128+1</f>
        <v>3</v>
      </c>
      <c r="C2130" s="109" t="s">
        <v>850</v>
      </c>
      <c r="D2130" s="110" t="s">
        <v>22</v>
      </c>
      <c r="E2130" s="111">
        <v>1</v>
      </c>
      <c r="F2130" s="112">
        <v>50000</v>
      </c>
      <c r="G2130" s="113">
        <f t="shared" ref="G2130" si="54">+E2130*F2130</f>
        <v>50000</v>
      </c>
    </row>
    <row r="2131" spans="2:7">
      <c r="C2131" s="109"/>
      <c r="D2131" s="110"/>
      <c r="E2131" s="111"/>
      <c r="F2131" s="112"/>
      <c r="G2131" s="113"/>
    </row>
    <row r="2132" spans="2:7">
      <c r="C2132" s="104" t="s">
        <v>860</v>
      </c>
      <c r="D2132" s="110"/>
      <c r="E2132" s="111"/>
      <c r="F2132" s="112"/>
      <c r="G2132" s="113"/>
    </row>
    <row r="2133" spans="2:7">
      <c r="C2133" s="223"/>
      <c r="D2133" s="279"/>
      <c r="E2133" s="279"/>
      <c r="F2133" s="34"/>
      <c r="G2133" s="280"/>
    </row>
    <row r="2134" spans="2:7" ht="46.8">
      <c r="C2134" s="109" t="s">
        <v>852</v>
      </c>
      <c r="D2134" s="110"/>
      <c r="E2134" s="111"/>
      <c r="F2134" s="112"/>
      <c r="G2134" s="113"/>
    </row>
    <row r="2135" spans="2:7">
      <c r="C2135" s="109"/>
      <c r="D2135" s="110"/>
      <c r="E2135" s="111"/>
      <c r="F2135" s="112"/>
      <c r="G2135" s="113"/>
    </row>
    <row r="2136" spans="2:7">
      <c r="C2136" s="103" t="s">
        <v>853</v>
      </c>
      <c r="D2136" s="62"/>
      <c r="E2136" s="62"/>
      <c r="F2136" s="62"/>
      <c r="G2136" s="248"/>
    </row>
    <row r="2137" spans="2:7">
      <c r="C2137" s="103"/>
      <c r="D2137" s="62"/>
      <c r="E2137" s="62"/>
      <c r="F2137" s="62"/>
      <c r="G2137" s="248"/>
    </row>
    <row r="2138" spans="2:7">
      <c r="B2138" s="230">
        <v>4</v>
      </c>
      <c r="C2138" s="103" t="s">
        <v>854</v>
      </c>
      <c r="D2138" s="62" t="s">
        <v>855</v>
      </c>
      <c r="E2138" s="297">
        <v>250</v>
      </c>
      <c r="F2138" s="299">
        <v>1430</v>
      </c>
      <c r="G2138" s="300">
        <f>F2138*E2138</f>
        <v>357500</v>
      </c>
    </row>
    <row r="2139" spans="2:7">
      <c r="C2139" s="103"/>
      <c r="D2139" s="62"/>
      <c r="E2139" s="297"/>
      <c r="F2139" s="299"/>
      <c r="G2139" s="300"/>
    </row>
    <row r="2140" spans="2:7">
      <c r="B2140" s="230">
        <f>B2138+1</f>
        <v>5</v>
      </c>
      <c r="C2140" s="103" t="s">
        <v>856</v>
      </c>
      <c r="D2140" s="62" t="s">
        <v>855</v>
      </c>
      <c r="E2140" s="297">
        <v>250</v>
      </c>
      <c r="F2140" s="299">
        <f>F2138*0.25</f>
        <v>357.5</v>
      </c>
      <c r="G2140" s="300">
        <f>F2140*E2140</f>
        <v>89375</v>
      </c>
    </row>
    <row r="2141" spans="2:7">
      <c r="C2141" s="103"/>
      <c r="D2141" s="62"/>
      <c r="E2141" s="297"/>
      <c r="F2141" s="299"/>
      <c r="G2141" s="300"/>
    </row>
    <row r="2142" spans="2:7">
      <c r="B2142" s="230">
        <f t="shared" ref="B2142" si="55">B2140+1</f>
        <v>6</v>
      </c>
      <c r="C2142" s="103" t="s">
        <v>857</v>
      </c>
      <c r="D2142" s="62" t="s">
        <v>22</v>
      </c>
      <c r="E2142" s="297">
        <v>12</v>
      </c>
      <c r="F2142" s="299">
        <v>92.5</v>
      </c>
      <c r="G2142" s="300">
        <f t="shared" ref="G2142" si="56">F2142*E2142</f>
        <v>1110</v>
      </c>
    </row>
    <row r="2143" spans="2:7">
      <c r="C2143" s="109"/>
      <c r="D2143" s="110"/>
      <c r="E2143" s="111"/>
      <c r="F2143" s="112"/>
      <c r="G2143" s="113"/>
    </row>
    <row r="2144" spans="2:7">
      <c r="C2144" s="109" t="s">
        <v>858</v>
      </c>
      <c r="D2144" s="110"/>
      <c r="E2144" s="111"/>
      <c r="F2144" s="112"/>
      <c r="G2144" s="113"/>
    </row>
    <row r="2145" spans="2:7">
      <c r="C2145" s="109"/>
      <c r="D2145" s="110"/>
      <c r="E2145" s="111"/>
      <c r="F2145" s="112"/>
      <c r="G2145" s="113"/>
    </row>
    <row r="2146" spans="2:7">
      <c r="B2146" s="230">
        <f>B2142+1</f>
        <v>7</v>
      </c>
      <c r="C2146" s="109" t="s">
        <v>854</v>
      </c>
      <c r="D2146" s="110" t="s">
        <v>855</v>
      </c>
      <c r="E2146" s="111">
        <v>30</v>
      </c>
      <c r="F2146" s="112">
        <v>1250</v>
      </c>
      <c r="G2146" s="113">
        <f>F2146*E2146</f>
        <v>37500</v>
      </c>
    </row>
    <row r="2147" spans="2:7">
      <c r="C2147" s="109"/>
      <c r="D2147" s="110"/>
      <c r="E2147" s="111"/>
      <c r="F2147" s="112"/>
      <c r="G2147" s="113"/>
    </row>
    <row r="2148" spans="2:7">
      <c r="B2148" s="230">
        <f>B2146+1</f>
        <v>8</v>
      </c>
      <c r="C2148" s="109" t="s">
        <v>856</v>
      </c>
      <c r="D2148" s="110" t="s">
        <v>855</v>
      </c>
      <c r="E2148" s="111">
        <v>30</v>
      </c>
      <c r="F2148" s="112">
        <f>F2146*0.25</f>
        <v>312.5</v>
      </c>
      <c r="G2148" s="113">
        <f>F2148*E2148</f>
        <v>9375</v>
      </c>
    </row>
    <row r="2149" spans="2:7">
      <c r="C2149" s="109"/>
      <c r="D2149" s="110"/>
      <c r="E2149" s="111"/>
      <c r="F2149" s="112"/>
      <c r="G2149" s="113"/>
    </row>
    <row r="2150" spans="2:7">
      <c r="B2150" s="230">
        <f t="shared" ref="B2150" si="57">B2148+1</f>
        <v>9</v>
      </c>
      <c r="C2150" s="109" t="s">
        <v>857</v>
      </c>
      <c r="D2150" s="110" t="s">
        <v>22</v>
      </c>
      <c r="E2150" s="111">
        <v>8</v>
      </c>
      <c r="F2150" s="112">
        <v>92.5</v>
      </c>
      <c r="G2150" s="113">
        <f t="shared" ref="G2150" si="58">F2150*E2150</f>
        <v>740</v>
      </c>
    </row>
    <row r="2151" spans="2:7">
      <c r="C2151" s="109"/>
      <c r="D2151" s="110"/>
      <c r="E2151" s="111"/>
      <c r="F2151" s="112"/>
      <c r="G2151" s="113"/>
    </row>
    <row r="2152" spans="2:7">
      <c r="C2152" s="109" t="s">
        <v>859</v>
      </c>
      <c r="D2152" s="110"/>
      <c r="E2152" s="111"/>
      <c r="F2152" s="112"/>
      <c r="G2152" s="113"/>
    </row>
    <row r="2153" spans="2:7">
      <c r="C2153" s="109"/>
      <c r="D2153" s="110"/>
      <c r="E2153" s="111"/>
      <c r="F2153" s="112"/>
      <c r="G2153" s="113"/>
    </row>
    <row r="2154" spans="2:7">
      <c r="B2154" s="230">
        <f>B2150+1</f>
        <v>10</v>
      </c>
      <c r="C2154" s="109" t="s">
        <v>854</v>
      </c>
      <c r="D2154" s="110" t="s">
        <v>855</v>
      </c>
      <c r="E2154" s="111">
        <v>40</v>
      </c>
      <c r="F2154" s="112">
        <v>1250</v>
      </c>
      <c r="G2154" s="113">
        <f>F2154*E2154</f>
        <v>50000</v>
      </c>
    </row>
    <row r="2155" spans="2:7">
      <c r="C2155" s="109"/>
      <c r="D2155" s="110"/>
      <c r="E2155" s="111"/>
      <c r="F2155" s="112"/>
      <c r="G2155" s="113"/>
    </row>
    <row r="2156" spans="2:7">
      <c r="B2156" s="230">
        <f>B2154+1</f>
        <v>11</v>
      </c>
      <c r="C2156" s="109" t="s">
        <v>856</v>
      </c>
      <c r="D2156" s="110" t="s">
        <v>855</v>
      </c>
      <c r="E2156" s="111">
        <v>40</v>
      </c>
      <c r="F2156" s="112">
        <f>F2154*0.25</f>
        <v>312.5</v>
      </c>
      <c r="G2156" s="113">
        <f>F2156*E2156</f>
        <v>12500</v>
      </c>
    </row>
    <row r="2157" spans="2:7">
      <c r="C2157" s="109"/>
      <c r="D2157" s="110"/>
      <c r="E2157" s="111"/>
      <c r="F2157" s="112"/>
      <c r="G2157" s="113"/>
    </row>
    <row r="2158" spans="2:7">
      <c r="B2158" s="230">
        <f>B2156+1</f>
        <v>12</v>
      </c>
      <c r="C2158" s="109" t="s">
        <v>857</v>
      </c>
      <c r="D2158" s="110" t="s">
        <v>22</v>
      </c>
      <c r="E2158" s="111">
        <v>8</v>
      </c>
      <c r="F2158" s="112">
        <v>92.5</v>
      </c>
      <c r="G2158" s="113">
        <f t="shared" ref="G2158" si="59">F2158*E2158</f>
        <v>740</v>
      </c>
    </row>
    <row r="2159" spans="2:7">
      <c r="C2159" s="223"/>
      <c r="D2159" s="279"/>
      <c r="E2159" s="279"/>
      <c r="F2159" s="34"/>
      <c r="G2159" s="280"/>
    </row>
    <row r="2160" spans="2:7">
      <c r="C2160" s="224" t="s">
        <v>861</v>
      </c>
      <c r="D2160" s="279"/>
      <c r="E2160" s="279"/>
      <c r="F2160" s="34"/>
      <c r="G2160" s="280"/>
    </row>
    <row r="2161" spans="2:7">
      <c r="C2161" s="223"/>
      <c r="D2161" s="279"/>
      <c r="E2161" s="279"/>
      <c r="F2161" s="34"/>
      <c r="G2161" s="280"/>
    </row>
    <row r="2162" spans="2:7">
      <c r="C2162" s="115" t="s">
        <v>862</v>
      </c>
      <c r="D2162" s="116"/>
      <c r="E2162" s="117"/>
      <c r="F2162" s="118"/>
      <c r="G2162" s="119"/>
    </row>
    <row r="2163" spans="2:7">
      <c r="C2163" s="115"/>
      <c r="D2163" s="116"/>
      <c r="E2163" s="117"/>
      <c r="F2163" s="118"/>
      <c r="G2163" s="119"/>
    </row>
    <row r="2164" spans="2:7">
      <c r="C2164" s="120" t="s">
        <v>863</v>
      </c>
      <c r="D2164" s="121"/>
      <c r="E2164" s="122"/>
      <c r="F2164" s="123"/>
      <c r="G2164" s="124"/>
    </row>
    <row r="2165" spans="2:7">
      <c r="C2165" s="120"/>
      <c r="D2165" s="121"/>
      <c r="E2165" s="122"/>
      <c r="F2165" s="123"/>
      <c r="G2165" s="124"/>
    </row>
    <row r="2166" spans="2:7">
      <c r="C2166" s="125" t="s">
        <v>864</v>
      </c>
      <c r="D2166" s="121"/>
      <c r="E2166" s="122"/>
      <c r="F2166" s="123"/>
      <c r="G2166" s="124"/>
    </row>
    <row r="2167" spans="2:7">
      <c r="C2167" s="125"/>
      <c r="D2167" s="121"/>
      <c r="E2167" s="122"/>
      <c r="F2167" s="123"/>
      <c r="G2167" s="124"/>
    </row>
    <row r="2168" spans="2:7">
      <c r="B2168" s="230">
        <f>B2158+1</f>
        <v>13</v>
      </c>
      <c r="C2168" s="126" t="s">
        <v>854</v>
      </c>
      <c r="D2168" s="121" t="s">
        <v>855</v>
      </c>
      <c r="E2168" s="122">
        <v>300</v>
      </c>
      <c r="F2168" s="123">
        <v>850</v>
      </c>
      <c r="G2168" s="127">
        <f>+E2168*F2168</f>
        <v>255000</v>
      </c>
    </row>
    <row r="2169" spans="2:7">
      <c r="C2169" s="126"/>
      <c r="D2169" s="121"/>
      <c r="E2169" s="122"/>
      <c r="F2169" s="123"/>
      <c r="G2169" s="127"/>
    </row>
    <row r="2170" spans="2:7">
      <c r="B2170" s="230">
        <f>B2168+1</f>
        <v>14</v>
      </c>
      <c r="C2170" s="126" t="s">
        <v>856</v>
      </c>
      <c r="D2170" s="121" t="s">
        <v>855</v>
      </c>
      <c r="E2170" s="122">
        <v>300</v>
      </c>
      <c r="F2170" s="123">
        <f>F2168*0.25</f>
        <v>212.5</v>
      </c>
      <c r="G2170" s="127">
        <f>+E2170*F2170</f>
        <v>63750</v>
      </c>
    </row>
    <row r="2171" spans="2:7">
      <c r="C2171" s="128"/>
      <c r="D2171" s="129"/>
      <c r="E2171" s="130"/>
      <c r="F2171" s="131"/>
      <c r="G2171" s="132"/>
    </row>
    <row r="2172" spans="2:7" ht="70.2">
      <c r="C2172" s="128" t="s">
        <v>865</v>
      </c>
      <c r="D2172" s="129"/>
      <c r="E2172" s="130"/>
      <c r="F2172" s="133"/>
      <c r="G2172" s="132"/>
    </row>
    <row r="2173" spans="2:7">
      <c r="C2173" s="128"/>
      <c r="D2173" s="129"/>
      <c r="E2173" s="130"/>
      <c r="F2173" s="133"/>
      <c r="G2173" s="132"/>
    </row>
    <row r="2174" spans="2:7">
      <c r="C2174" s="134" t="s">
        <v>866</v>
      </c>
      <c r="D2174" s="129"/>
      <c r="E2174" s="130"/>
      <c r="F2174" s="135"/>
      <c r="G2174" s="132"/>
    </row>
    <row r="2175" spans="2:7">
      <c r="C2175" s="134"/>
      <c r="D2175" s="129"/>
      <c r="E2175" s="130"/>
      <c r="F2175" s="135"/>
      <c r="G2175" s="132"/>
    </row>
    <row r="2176" spans="2:7">
      <c r="B2176" s="230">
        <f>B2170+1</f>
        <v>15</v>
      </c>
      <c r="C2176" s="136" t="s">
        <v>854</v>
      </c>
      <c r="D2176" s="129" t="s">
        <v>855</v>
      </c>
      <c r="E2176" s="130">
        <v>1000</v>
      </c>
      <c r="F2176" s="135">
        <f>1.4*15</f>
        <v>21</v>
      </c>
      <c r="G2176" s="137">
        <f>+E2176*F2176</f>
        <v>21000</v>
      </c>
    </row>
    <row r="2177" spans="2:7">
      <c r="C2177" s="136"/>
      <c r="D2177" s="129"/>
      <c r="E2177" s="130"/>
      <c r="F2177" s="135"/>
      <c r="G2177" s="137"/>
    </row>
    <row r="2178" spans="2:7">
      <c r="B2178" s="230">
        <f>B2176+1</f>
        <v>16</v>
      </c>
      <c r="C2178" s="136" t="s">
        <v>856</v>
      </c>
      <c r="D2178" s="129" t="s">
        <v>855</v>
      </c>
      <c r="E2178" s="130">
        <v>1000</v>
      </c>
      <c r="F2178" s="135">
        <f>F2176*0.25</f>
        <v>5.25</v>
      </c>
      <c r="G2178" s="137">
        <f>+E2178*F2178</f>
        <v>5250</v>
      </c>
    </row>
    <row r="2179" spans="2:7">
      <c r="C2179" s="134"/>
      <c r="D2179" s="129"/>
      <c r="E2179" s="130"/>
      <c r="F2179" s="135"/>
      <c r="G2179" s="132"/>
    </row>
    <row r="2180" spans="2:7" ht="46.8">
      <c r="C2180" s="138" t="s">
        <v>867</v>
      </c>
      <c r="D2180" s="129"/>
      <c r="E2180" s="130"/>
      <c r="F2180" s="135"/>
      <c r="G2180" s="132"/>
    </row>
    <row r="2181" spans="2:7">
      <c r="C2181" s="138"/>
      <c r="D2181" s="129"/>
      <c r="E2181" s="130"/>
      <c r="F2181" s="135"/>
      <c r="G2181" s="132"/>
    </row>
    <row r="2182" spans="2:7">
      <c r="C2182" s="136" t="s">
        <v>868</v>
      </c>
      <c r="D2182" s="129"/>
      <c r="E2182" s="130"/>
      <c r="F2182" s="135"/>
      <c r="G2182" s="132"/>
    </row>
    <row r="2183" spans="2:7">
      <c r="C2183" s="136"/>
      <c r="D2183" s="129"/>
      <c r="E2183" s="130"/>
      <c r="F2183" s="135"/>
      <c r="G2183" s="132"/>
    </row>
    <row r="2184" spans="2:7">
      <c r="B2184" s="230">
        <f>B2178+1</f>
        <v>17</v>
      </c>
      <c r="C2184" s="136" t="s">
        <v>854</v>
      </c>
      <c r="D2184" s="129" t="s">
        <v>22</v>
      </c>
      <c r="E2184" s="130">
        <v>287</v>
      </c>
      <c r="F2184" s="135">
        <f>1.4*15</f>
        <v>21</v>
      </c>
      <c r="G2184" s="137">
        <f>F2184*E2184</f>
        <v>6027</v>
      </c>
    </row>
    <row r="2185" spans="2:7">
      <c r="C2185" s="136"/>
      <c r="D2185" s="129"/>
      <c r="E2185" s="130"/>
      <c r="F2185" s="135"/>
      <c r="G2185" s="137"/>
    </row>
    <row r="2186" spans="2:7">
      <c r="B2186" s="230">
        <f>B2184+1</f>
        <v>18</v>
      </c>
      <c r="C2186" s="136" t="s">
        <v>856</v>
      </c>
      <c r="D2186" s="129" t="s">
        <v>22</v>
      </c>
      <c r="E2186" s="130">
        <v>287</v>
      </c>
      <c r="F2186" s="135">
        <f>F2184*0.25</f>
        <v>5.25</v>
      </c>
      <c r="G2186" s="137">
        <f>F2186*E2186</f>
        <v>1506.75</v>
      </c>
    </row>
    <row r="2187" spans="2:7">
      <c r="C2187" s="136"/>
      <c r="D2187" s="129"/>
      <c r="E2187" s="130"/>
      <c r="F2187" s="135"/>
      <c r="G2187" s="137"/>
    </row>
    <row r="2188" spans="2:7" ht="46.8">
      <c r="C2188" s="139" t="s">
        <v>869</v>
      </c>
      <c r="D2188" s="140"/>
      <c r="E2188" s="141"/>
      <c r="F2188" s="142"/>
      <c r="G2188" s="143"/>
    </row>
    <row r="2189" spans="2:7">
      <c r="C2189" s="139"/>
      <c r="D2189" s="140"/>
      <c r="E2189" s="141"/>
      <c r="F2189" s="142"/>
      <c r="G2189" s="143"/>
    </row>
    <row r="2190" spans="2:7">
      <c r="C2190" s="139" t="s">
        <v>870</v>
      </c>
      <c r="D2190" s="140"/>
      <c r="E2190" s="141"/>
      <c r="F2190" s="142"/>
      <c r="G2190" s="143"/>
    </row>
    <row r="2191" spans="2:7">
      <c r="C2191" s="139"/>
      <c r="D2191" s="140"/>
      <c r="E2191" s="141"/>
      <c r="F2191" s="142"/>
      <c r="G2191" s="143"/>
    </row>
    <row r="2192" spans="2:7">
      <c r="B2192" s="230">
        <f>B2186+1</f>
        <v>19</v>
      </c>
      <c r="C2192" s="139" t="s">
        <v>854</v>
      </c>
      <c r="D2192" s="140" t="s">
        <v>22</v>
      </c>
      <c r="E2192" s="141">
        <v>70</v>
      </c>
      <c r="F2192" s="142">
        <v>15</v>
      </c>
      <c r="G2192" s="143">
        <f>+E2192*F2192</f>
        <v>1050</v>
      </c>
    </row>
    <row r="2193" spans="2:7">
      <c r="C2193" s="139"/>
      <c r="D2193" s="140"/>
      <c r="E2193" s="141"/>
      <c r="F2193" s="142"/>
      <c r="G2193" s="143"/>
    </row>
    <row r="2194" spans="2:7">
      <c r="B2194" s="230">
        <f>B2192+1</f>
        <v>20</v>
      </c>
      <c r="C2194" s="139" t="s">
        <v>856</v>
      </c>
      <c r="D2194" s="140" t="s">
        <v>22</v>
      </c>
      <c r="E2194" s="141">
        <v>70</v>
      </c>
      <c r="F2194" s="142">
        <v>5</v>
      </c>
      <c r="G2194" s="145">
        <f>+E2194*F2194</f>
        <v>350</v>
      </c>
    </row>
    <row r="2195" spans="2:7">
      <c r="C2195" s="144"/>
      <c r="D2195" s="140"/>
      <c r="E2195" s="141"/>
      <c r="F2195" s="142"/>
      <c r="G2195" s="145"/>
    </row>
    <row r="2196" spans="2:7">
      <c r="C2196" s="146" t="s">
        <v>871</v>
      </c>
      <c r="D2196" s="129"/>
      <c r="E2196" s="130"/>
      <c r="F2196" s="135"/>
      <c r="G2196" s="132"/>
    </row>
    <row r="2197" spans="2:7">
      <c r="C2197" s="134"/>
      <c r="D2197" s="129"/>
      <c r="E2197" s="130"/>
      <c r="F2197" s="135"/>
      <c r="G2197" s="132"/>
    </row>
    <row r="2198" spans="2:7">
      <c r="C2198" s="138" t="s">
        <v>872</v>
      </c>
      <c r="D2198" s="129"/>
      <c r="E2198" s="130"/>
      <c r="F2198" s="135"/>
      <c r="G2198" s="132"/>
    </row>
    <row r="2199" spans="2:7">
      <c r="C2199" s="138"/>
      <c r="D2199" s="129"/>
      <c r="E2199" s="130"/>
      <c r="F2199" s="135"/>
      <c r="G2199" s="132"/>
    </row>
    <row r="2200" spans="2:7">
      <c r="C2200" s="134" t="s">
        <v>873</v>
      </c>
      <c r="D2200" s="129"/>
      <c r="E2200" s="130"/>
      <c r="F2200" s="135"/>
      <c r="G2200" s="137"/>
    </row>
    <row r="2201" spans="2:7">
      <c r="C2201" s="134"/>
      <c r="D2201" s="129"/>
      <c r="E2201" s="130"/>
      <c r="F2201" s="135"/>
      <c r="G2201" s="137"/>
    </row>
    <row r="2202" spans="2:7">
      <c r="B2202" s="230">
        <f>B2194+1</f>
        <v>21</v>
      </c>
      <c r="C2202" s="136" t="s">
        <v>854</v>
      </c>
      <c r="D2202" s="129" t="s">
        <v>855</v>
      </c>
      <c r="E2202" s="130">
        <v>2100</v>
      </c>
      <c r="F2202" s="135">
        <v>9.5</v>
      </c>
      <c r="G2202" s="137">
        <f>+E2202*F2202</f>
        <v>19950</v>
      </c>
    </row>
    <row r="2203" spans="2:7">
      <c r="C2203" s="136"/>
      <c r="D2203" s="129"/>
      <c r="E2203" s="130"/>
      <c r="F2203" s="135"/>
      <c r="G2203" s="137"/>
    </row>
    <row r="2204" spans="2:7">
      <c r="B2204" s="230">
        <f>B2202+1</f>
        <v>22</v>
      </c>
      <c r="C2204" s="136" t="s">
        <v>856</v>
      </c>
      <c r="D2204" s="129" t="s">
        <v>855</v>
      </c>
      <c r="E2204" s="130">
        <v>2100</v>
      </c>
      <c r="F2204" s="135">
        <f>F2202*0.25</f>
        <v>2.375</v>
      </c>
      <c r="G2204" s="137">
        <f>+E2204*F2204</f>
        <v>4987.5</v>
      </c>
    </row>
    <row r="2205" spans="2:7">
      <c r="C2205" s="136"/>
      <c r="D2205" s="129"/>
      <c r="E2205" s="130"/>
      <c r="F2205" s="135"/>
      <c r="G2205" s="137"/>
    </row>
    <row r="2206" spans="2:7">
      <c r="C2206" s="134" t="s">
        <v>874</v>
      </c>
      <c r="D2206" s="129"/>
      <c r="E2206" s="130"/>
      <c r="F2206" s="135"/>
      <c r="G2206" s="132"/>
    </row>
    <row r="2207" spans="2:7">
      <c r="C2207" s="134"/>
      <c r="D2207" s="129"/>
      <c r="E2207" s="130"/>
      <c r="F2207" s="135"/>
      <c r="G2207" s="132"/>
    </row>
    <row r="2208" spans="2:7">
      <c r="B2208" s="230">
        <f>B2204+1</f>
        <v>23</v>
      </c>
      <c r="C2208" s="136" t="s">
        <v>854</v>
      </c>
      <c r="D2208" s="129" t="s">
        <v>855</v>
      </c>
      <c r="E2208" s="130">
        <v>600</v>
      </c>
      <c r="F2208" s="135">
        <f>1.4*6</f>
        <v>8.3999999999999986</v>
      </c>
      <c r="G2208" s="137">
        <f>+E2208*F2208</f>
        <v>5039.9999999999991</v>
      </c>
    </row>
    <row r="2209" spans="2:7">
      <c r="C2209" s="136"/>
      <c r="D2209" s="129"/>
      <c r="E2209" s="130"/>
      <c r="F2209" s="135"/>
      <c r="G2209" s="137"/>
    </row>
    <row r="2210" spans="2:7">
      <c r="B2210" s="230">
        <f>B2208+1</f>
        <v>24</v>
      </c>
      <c r="C2210" s="136" t="s">
        <v>856</v>
      </c>
      <c r="D2210" s="129" t="s">
        <v>855</v>
      </c>
      <c r="E2210" s="130">
        <v>600</v>
      </c>
      <c r="F2210" s="135">
        <f>F2208*0.25</f>
        <v>2.0999999999999996</v>
      </c>
      <c r="G2210" s="137">
        <f>+E2210*F2210</f>
        <v>1259.9999999999998</v>
      </c>
    </row>
    <row r="2211" spans="2:7">
      <c r="C2211" s="147"/>
      <c r="D2211" s="301"/>
      <c r="E2211" s="302"/>
      <c r="F2211" s="135"/>
      <c r="G2211" s="148"/>
    </row>
    <row r="2212" spans="2:7">
      <c r="C2212" s="147" t="s">
        <v>875</v>
      </c>
      <c r="D2212" s="301"/>
      <c r="E2212" s="302"/>
      <c r="F2212" s="135"/>
      <c r="G2212" s="148"/>
    </row>
    <row r="2213" spans="2:7">
      <c r="C2213" s="147"/>
      <c r="D2213" s="301"/>
      <c r="E2213" s="302"/>
      <c r="F2213" s="135"/>
      <c r="G2213" s="148"/>
    </row>
    <row r="2214" spans="2:7">
      <c r="B2214" s="230">
        <f>B2210+1</f>
        <v>25</v>
      </c>
      <c r="C2214" s="147" t="s">
        <v>854</v>
      </c>
      <c r="D2214" s="301" t="s">
        <v>855</v>
      </c>
      <c r="E2214" s="302">
        <v>1500</v>
      </c>
      <c r="F2214" s="135">
        <v>25.2</v>
      </c>
      <c r="G2214" s="148">
        <f>F2214*E2214</f>
        <v>37800</v>
      </c>
    </row>
    <row r="2215" spans="2:7">
      <c r="C2215" s="147"/>
      <c r="D2215" s="301"/>
      <c r="E2215" s="302"/>
      <c r="F2215" s="135"/>
      <c r="G2215" s="148"/>
    </row>
    <row r="2216" spans="2:7">
      <c r="B2216" s="230">
        <f>B2214+1</f>
        <v>26</v>
      </c>
      <c r="C2216" s="147" t="s">
        <v>856</v>
      </c>
      <c r="D2216" s="301" t="s">
        <v>855</v>
      </c>
      <c r="E2216" s="302">
        <v>1500</v>
      </c>
      <c r="F2216" s="135">
        <f>F2214*0.25</f>
        <v>6.3</v>
      </c>
      <c r="G2216" s="148">
        <f>F2216*E2216</f>
        <v>9450</v>
      </c>
    </row>
    <row r="2217" spans="2:7">
      <c r="C2217" s="147"/>
      <c r="D2217" s="301"/>
      <c r="E2217" s="302"/>
      <c r="F2217" s="135"/>
      <c r="G2217" s="148"/>
    </row>
    <row r="2218" spans="2:7">
      <c r="C2218" s="149" t="s">
        <v>876</v>
      </c>
      <c r="D2218" s="129"/>
      <c r="E2218" s="130"/>
      <c r="F2218" s="135"/>
      <c r="G2218" s="150"/>
    </row>
    <row r="2219" spans="2:7">
      <c r="C2219" s="138"/>
      <c r="D2219" s="129"/>
      <c r="E2219" s="130"/>
      <c r="F2219" s="135"/>
      <c r="G2219" s="137"/>
    </row>
    <row r="2220" spans="2:7">
      <c r="C2220" s="151" t="s">
        <v>877</v>
      </c>
      <c r="D2220" s="303"/>
      <c r="E2220" s="152"/>
      <c r="F2220" s="153"/>
      <c r="G2220" s="154"/>
    </row>
    <row r="2221" spans="2:7">
      <c r="C2221" s="151"/>
      <c r="D2221" s="303"/>
      <c r="E2221" s="152"/>
      <c r="F2221" s="153"/>
      <c r="G2221" s="154"/>
    </row>
    <row r="2222" spans="2:7" ht="70.2">
      <c r="B2222" s="230">
        <f>B2216+1</f>
        <v>27</v>
      </c>
      <c r="C2222" s="95" t="s">
        <v>1298</v>
      </c>
      <c r="D2222" s="91" t="s">
        <v>22</v>
      </c>
      <c r="E2222" s="155">
        <v>150</v>
      </c>
      <c r="F2222" s="156">
        <v>2200</v>
      </c>
      <c r="G2222" s="157">
        <f>+F2222*E2222</f>
        <v>330000</v>
      </c>
    </row>
    <row r="2223" spans="2:7">
      <c r="C2223" s="95"/>
      <c r="D2223" s="91"/>
      <c r="E2223" s="155"/>
      <c r="F2223" s="156"/>
      <c r="G2223" s="157"/>
    </row>
    <row r="2224" spans="2:7" ht="46.8">
      <c r="B2224" s="230">
        <f>B2222+1</f>
        <v>28</v>
      </c>
      <c r="C2224" s="95" t="s">
        <v>1299</v>
      </c>
      <c r="D2224" s="91" t="s">
        <v>22</v>
      </c>
      <c r="E2224" s="155">
        <v>71</v>
      </c>
      <c r="F2224" s="156">
        <v>750</v>
      </c>
      <c r="G2224" s="157">
        <f t="shared" ref="G2224:G2226" si="60">+F2224*E2224</f>
        <v>53250</v>
      </c>
    </row>
    <row r="2225" spans="2:7">
      <c r="C2225" s="95"/>
      <c r="D2225" s="91"/>
      <c r="E2225" s="155"/>
      <c r="F2225" s="156"/>
      <c r="G2225" s="157"/>
    </row>
    <row r="2226" spans="2:7" ht="46.8">
      <c r="B2226" s="230">
        <f>B2224+1</f>
        <v>29</v>
      </c>
      <c r="C2226" s="95" t="s">
        <v>1300</v>
      </c>
      <c r="D2226" s="91" t="s">
        <v>22</v>
      </c>
      <c r="E2226" s="155">
        <v>126</v>
      </c>
      <c r="F2226" s="156">
        <v>1850</v>
      </c>
      <c r="G2226" s="157">
        <f t="shared" si="60"/>
        <v>233100</v>
      </c>
    </row>
    <row r="2227" spans="2:7">
      <c r="C2227" s="158"/>
      <c r="D2227" s="159"/>
      <c r="E2227" s="160"/>
      <c r="F2227" s="161"/>
      <c r="G2227" s="162"/>
    </row>
    <row r="2228" spans="2:7">
      <c r="C2228" s="138" t="s">
        <v>878</v>
      </c>
      <c r="D2228" s="129"/>
      <c r="E2228" s="130"/>
      <c r="F2228" s="135"/>
      <c r="G2228" s="150"/>
    </row>
    <row r="2229" spans="2:7">
      <c r="C2229" s="138"/>
      <c r="D2229" s="129"/>
      <c r="E2229" s="130"/>
      <c r="F2229" s="135"/>
      <c r="G2229" s="150"/>
    </row>
    <row r="2230" spans="2:7" ht="57.75" customHeight="1">
      <c r="C2230" s="139" t="s">
        <v>1511</v>
      </c>
      <c r="D2230" s="140"/>
      <c r="E2230" s="141"/>
      <c r="F2230" s="142"/>
      <c r="G2230" s="143"/>
    </row>
    <row r="2231" spans="2:7">
      <c r="C2231" s="139"/>
      <c r="D2231" s="140"/>
      <c r="E2231" s="141"/>
      <c r="F2231" s="142"/>
      <c r="G2231" s="143"/>
    </row>
    <row r="2232" spans="2:7">
      <c r="B2232" s="230">
        <f>B2226+1</f>
        <v>30</v>
      </c>
      <c r="C2232" s="139" t="s">
        <v>854</v>
      </c>
      <c r="D2232" s="140" t="s">
        <v>22</v>
      </c>
      <c r="E2232" s="141">
        <v>70</v>
      </c>
      <c r="F2232" s="142">
        <v>15</v>
      </c>
      <c r="G2232" s="143">
        <f>+E2232*F2232</f>
        <v>1050</v>
      </c>
    </row>
    <row r="2233" spans="2:7">
      <c r="C2233" s="139"/>
      <c r="D2233" s="140"/>
      <c r="E2233" s="141"/>
      <c r="F2233" s="142"/>
      <c r="G2233" s="143"/>
    </row>
    <row r="2234" spans="2:7">
      <c r="B2234" s="230">
        <f>B2232+1</f>
        <v>31</v>
      </c>
      <c r="C2234" s="139" t="s">
        <v>856</v>
      </c>
      <c r="D2234" s="140" t="s">
        <v>22</v>
      </c>
      <c r="E2234" s="141">
        <v>70</v>
      </c>
      <c r="F2234" s="142">
        <v>5</v>
      </c>
      <c r="G2234" s="145">
        <f>+E2234*F2234</f>
        <v>350</v>
      </c>
    </row>
    <row r="2235" spans="2:7">
      <c r="C2235" s="138"/>
      <c r="D2235" s="129"/>
      <c r="E2235" s="130"/>
      <c r="F2235" s="135"/>
      <c r="G2235" s="150"/>
    </row>
    <row r="2236" spans="2:7">
      <c r="C2236" s="163" t="s">
        <v>879</v>
      </c>
      <c r="D2236" s="121"/>
      <c r="E2236" s="122"/>
      <c r="F2236" s="164"/>
      <c r="G2236" s="124"/>
    </row>
    <row r="2237" spans="2:7">
      <c r="C2237" s="126"/>
      <c r="D2237" s="121"/>
      <c r="E2237" s="122"/>
      <c r="F2237" s="164"/>
      <c r="G2237" s="124"/>
    </row>
    <row r="2238" spans="2:7">
      <c r="C2238" s="165" t="s">
        <v>880</v>
      </c>
      <c r="D2238" s="121"/>
      <c r="E2238" s="122"/>
      <c r="F2238" s="164"/>
      <c r="G2238" s="124"/>
    </row>
    <row r="2239" spans="2:7">
      <c r="C2239" s="165"/>
      <c r="D2239" s="121"/>
      <c r="E2239" s="122"/>
      <c r="F2239" s="164"/>
      <c r="G2239" s="124"/>
    </row>
    <row r="2240" spans="2:7">
      <c r="B2240" s="230">
        <f>B2234+1</f>
        <v>32</v>
      </c>
      <c r="C2240" s="126" t="s">
        <v>881</v>
      </c>
      <c r="D2240" s="121" t="s">
        <v>22</v>
      </c>
      <c r="E2240" s="122">
        <v>287</v>
      </c>
      <c r="F2240" s="164">
        <v>70</v>
      </c>
      <c r="G2240" s="127">
        <f>+E2240*F2240</f>
        <v>20090</v>
      </c>
    </row>
    <row r="2241" spans="2:7">
      <c r="C2241" s="126"/>
      <c r="D2241" s="121"/>
      <c r="E2241" s="122"/>
      <c r="F2241" s="164"/>
      <c r="G2241" s="127"/>
    </row>
    <row r="2242" spans="2:7">
      <c r="B2242" s="230">
        <f>B2240+1</f>
        <v>33</v>
      </c>
      <c r="C2242" s="126" t="s">
        <v>882</v>
      </c>
      <c r="D2242" s="121" t="s">
        <v>22</v>
      </c>
      <c r="E2242" s="122">
        <v>70</v>
      </c>
      <c r="F2242" s="164">
        <v>150</v>
      </c>
      <c r="G2242" s="127">
        <f>+E2242*F2242</f>
        <v>10500</v>
      </c>
    </row>
    <row r="2243" spans="2:7">
      <c r="C2243" s="126"/>
      <c r="D2243" s="121"/>
      <c r="E2243" s="122"/>
      <c r="F2243" s="164"/>
      <c r="G2243" s="127"/>
    </row>
    <row r="2244" spans="2:7">
      <c r="C2244" s="224" t="s">
        <v>883</v>
      </c>
      <c r="D2244" s="279"/>
      <c r="E2244" s="279"/>
      <c r="F2244" s="34"/>
      <c r="G2244" s="280"/>
    </row>
    <row r="2245" spans="2:7">
      <c r="C2245" s="223"/>
      <c r="D2245" s="279"/>
      <c r="E2245" s="279"/>
      <c r="F2245" s="34"/>
      <c r="G2245" s="280"/>
    </row>
    <row r="2246" spans="2:7">
      <c r="C2246" s="166" t="s">
        <v>862</v>
      </c>
      <c r="D2246" s="140"/>
      <c r="E2246" s="141"/>
      <c r="F2246" s="167"/>
      <c r="G2246" s="145"/>
    </row>
    <row r="2247" spans="2:7">
      <c r="C2247" s="166"/>
      <c r="D2247" s="140"/>
      <c r="E2247" s="141"/>
      <c r="F2247" s="167"/>
      <c r="G2247" s="145"/>
    </row>
    <row r="2248" spans="2:7" ht="70.2">
      <c r="C2248" s="144" t="s">
        <v>865</v>
      </c>
      <c r="D2248" s="140"/>
      <c r="E2248" s="141"/>
      <c r="F2248" s="167"/>
      <c r="G2248" s="145"/>
    </row>
    <row r="2249" spans="2:7">
      <c r="C2249" s="144"/>
      <c r="D2249" s="140"/>
      <c r="E2249" s="141"/>
      <c r="F2249" s="167"/>
      <c r="G2249" s="145"/>
    </row>
    <row r="2250" spans="2:7">
      <c r="C2250" s="168" t="s">
        <v>866</v>
      </c>
      <c r="D2250" s="140"/>
      <c r="E2250" s="141"/>
      <c r="F2250" s="167"/>
      <c r="G2250" s="145"/>
    </row>
    <row r="2251" spans="2:7">
      <c r="C2251" s="168"/>
      <c r="D2251" s="140"/>
      <c r="E2251" s="141"/>
      <c r="F2251" s="167"/>
      <c r="G2251" s="145"/>
    </row>
    <row r="2252" spans="2:7">
      <c r="B2252" s="230">
        <f>B2242+1</f>
        <v>34</v>
      </c>
      <c r="C2252" s="139" t="s">
        <v>854</v>
      </c>
      <c r="D2252" s="140" t="s">
        <v>855</v>
      </c>
      <c r="E2252" s="141">
        <v>900</v>
      </c>
      <c r="F2252" s="142">
        <v>7</v>
      </c>
      <c r="G2252" s="145">
        <f>+E2252*F2252</f>
        <v>6300</v>
      </c>
    </row>
    <row r="2253" spans="2:7">
      <c r="C2253" s="139"/>
      <c r="D2253" s="140"/>
      <c r="E2253" s="141"/>
      <c r="F2253" s="142"/>
      <c r="G2253" s="145"/>
    </row>
    <row r="2254" spans="2:7">
      <c r="B2254" s="230">
        <f>B2252+1</f>
        <v>35</v>
      </c>
      <c r="C2254" s="139" t="s">
        <v>856</v>
      </c>
      <c r="D2254" s="140" t="s">
        <v>855</v>
      </c>
      <c r="E2254" s="141">
        <v>900</v>
      </c>
      <c r="F2254" s="142">
        <v>3</v>
      </c>
      <c r="G2254" s="145">
        <f>+E2254*F2254</f>
        <v>2700</v>
      </c>
    </row>
    <row r="2255" spans="2:7">
      <c r="C2255" s="144"/>
      <c r="D2255" s="140"/>
      <c r="E2255" s="141"/>
      <c r="F2255" s="142"/>
      <c r="G2255" s="145"/>
    </row>
    <row r="2256" spans="2:7" ht="70.2">
      <c r="B2256" s="230">
        <f>B2254+1</f>
        <v>36</v>
      </c>
      <c r="C2256" s="168" t="s">
        <v>884</v>
      </c>
      <c r="D2256" s="140" t="s">
        <v>22</v>
      </c>
      <c r="E2256" s="141">
        <v>15</v>
      </c>
      <c r="F2256" s="169">
        <v>12</v>
      </c>
      <c r="G2256" s="143">
        <f>+E2256*F2256</f>
        <v>180</v>
      </c>
    </row>
    <row r="2257" spans="2:7">
      <c r="C2257" s="168"/>
      <c r="D2257" s="140"/>
      <c r="E2257" s="141"/>
      <c r="F2257" s="142"/>
      <c r="G2257" s="143"/>
    </row>
    <row r="2258" spans="2:7" ht="46.8">
      <c r="C2258" s="139" t="s">
        <v>869</v>
      </c>
      <c r="D2258" s="140"/>
      <c r="E2258" s="141"/>
      <c r="F2258" s="142"/>
      <c r="G2258" s="143"/>
    </row>
    <row r="2259" spans="2:7">
      <c r="C2259" s="139" t="s">
        <v>885</v>
      </c>
      <c r="D2259" s="140"/>
      <c r="E2259" s="141"/>
      <c r="F2259" s="142"/>
      <c r="G2259" s="143"/>
    </row>
    <row r="2260" spans="2:7">
      <c r="C2260" s="139"/>
      <c r="D2260" s="140"/>
      <c r="E2260" s="141"/>
      <c r="F2260" s="142"/>
      <c r="G2260" s="143"/>
    </row>
    <row r="2261" spans="2:7">
      <c r="B2261" s="230">
        <f>B2256+1</f>
        <v>37</v>
      </c>
      <c r="C2261" s="139" t="s">
        <v>854</v>
      </c>
      <c r="D2261" s="140" t="s">
        <v>22</v>
      </c>
      <c r="E2261" s="141">
        <v>25</v>
      </c>
      <c r="F2261" s="142">
        <v>15</v>
      </c>
      <c r="G2261" s="143">
        <f>+E2261*F2261</f>
        <v>375</v>
      </c>
    </row>
    <row r="2262" spans="2:7">
      <c r="C2262" s="139"/>
      <c r="D2262" s="140"/>
      <c r="E2262" s="141"/>
      <c r="F2262" s="142"/>
      <c r="G2262" s="143"/>
    </row>
    <row r="2263" spans="2:7">
      <c r="B2263" s="230">
        <f>B2261+1</f>
        <v>38</v>
      </c>
      <c r="C2263" s="139" t="s">
        <v>856</v>
      </c>
      <c r="D2263" s="140" t="s">
        <v>22</v>
      </c>
      <c r="E2263" s="141">
        <v>25</v>
      </c>
      <c r="F2263" s="142">
        <v>5</v>
      </c>
      <c r="G2263" s="145">
        <f>+E2263*F2263</f>
        <v>125</v>
      </c>
    </row>
    <row r="2264" spans="2:7">
      <c r="C2264" s="168"/>
      <c r="D2264" s="140"/>
      <c r="E2264" s="141"/>
      <c r="F2264" s="142"/>
      <c r="G2264" s="145"/>
    </row>
    <row r="2265" spans="2:7" ht="70.2">
      <c r="B2265" s="230">
        <f>B2263+1</f>
        <v>39</v>
      </c>
      <c r="C2265" s="139" t="s">
        <v>1512</v>
      </c>
      <c r="D2265" s="140" t="s">
        <v>855</v>
      </c>
      <c r="E2265" s="141">
        <v>210</v>
      </c>
      <c r="F2265" s="229">
        <v>962</v>
      </c>
      <c r="G2265" s="145">
        <f>+E2265*F2265</f>
        <v>202020</v>
      </c>
    </row>
    <row r="2266" spans="2:7">
      <c r="C2266" s="139"/>
      <c r="F2266" s="230"/>
      <c r="G2266" s="230"/>
    </row>
    <row r="2267" spans="2:7" ht="46.8">
      <c r="C2267" s="168" t="s">
        <v>1596</v>
      </c>
      <c r="D2267" s="140"/>
      <c r="E2267" s="141"/>
      <c r="F2267" s="142"/>
      <c r="G2267" s="143"/>
    </row>
    <row r="2268" spans="2:7">
      <c r="C2268" s="168" t="s">
        <v>1595</v>
      </c>
      <c r="D2268" s="140"/>
      <c r="E2268" s="141"/>
      <c r="F2268" s="142"/>
      <c r="G2268" s="143"/>
    </row>
    <row r="2269" spans="2:7">
      <c r="C2269" s="168"/>
      <c r="D2269" s="140"/>
      <c r="E2269" s="141"/>
      <c r="F2269" s="142"/>
      <c r="G2269" s="143"/>
    </row>
    <row r="2270" spans="2:7">
      <c r="B2270" s="230">
        <f>B2265+1</f>
        <v>40</v>
      </c>
      <c r="C2270" s="168" t="s">
        <v>886</v>
      </c>
      <c r="D2270" s="140" t="s">
        <v>22</v>
      </c>
      <c r="E2270" s="141">
        <v>12</v>
      </c>
      <c r="F2270" s="142">
        <v>125</v>
      </c>
      <c r="G2270" s="143">
        <f>F2270*E2270</f>
        <v>1500</v>
      </c>
    </row>
    <row r="2271" spans="2:7">
      <c r="C2271" s="168"/>
      <c r="D2271" s="140"/>
      <c r="E2271" s="141"/>
      <c r="F2271" s="142"/>
      <c r="G2271" s="143"/>
    </row>
    <row r="2272" spans="2:7">
      <c r="B2272" s="230">
        <f>B2270+1</f>
        <v>41</v>
      </c>
      <c r="C2272" s="442" t="s">
        <v>887</v>
      </c>
      <c r="D2272" s="443" t="s">
        <v>22</v>
      </c>
      <c r="E2272" s="444">
        <v>0</v>
      </c>
      <c r="F2272" s="445">
        <v>0</v>
      </c>
      <c r="G2272" s="446">
        <f>F2272*E2272</f>
        <v>0</v>
      </c>
    </row>
    <row r="2273" spans="2:7">
      <c r="C2273" s="442"/>
      <c r="D2273" s="443"/>
      <c r="E2273" s="444"/>
      <c r="F2273" s="445"/>
      <c r="G2273" s="446"/>
    </row>
    <row r="2274" spans="2:7">
      <c r="B2274" s="230">
        <f>B2272+1</f>
        <v>42</v>
      </c>
      <c r="C2274" s="447" t="s">
        <v>888</v>
      </c>
      <c r="D2274" s="443" t="s">
        <v>22</v>
      </c>
      <c r="E2274" s="444">
        <v>0</v>
      </c>
      <c r="F2274" s="448">
        <v>0</v>
      </c>
      <c r="G2274" s="446">
        <f>F2274*E2274</f>
        <v>0</v>
      </c>
    </row>
    <row r="2275" spans="2:7">
      <c r="C2275" s="139"/>
      <c r="D2275" s="140"/>
      <c r="E2275" s="141"/>
      <c r="F2275" s="170"/>
      <c r="G2275" s="143"/>
    </row>
    <row r="2276" spans="2:7">
      <c r="B2276" s="230">
        <f>B2274+1</f>
        <v>43</v>
      </c>
      <c r="C2276" s="103" t="s">
        <v>889</v>
      </c>
      <c r="D2276" s="140" t="s">
        <v>22</v>
      </c>
      <c r="E2276" s="141">
        <v>60</v>
      </c>
      <c r="F2276" s="169">
        <v>250</v>
      </c>
      <c r="G2276" s="145">
        <f>F2276*E2276</f>
        <v>15000</v>
      </c>
    </row>
    <row r="2277" spans="2:7">
      <c r="C2277" s="171"/>
      <c r="D2277" s="172"/>
      <c r="E2277" s="173"/>
      <c r="F2277" s="170"/>
      <c r="G2277" s="145"/>
    </row>
    <row r="2278" spans="2:7">
      <c r="C2278" s="171" t="s">
        <v>890</v>
      </c>
      <c r="D2278" s="172"/>
      <c r="E2278" s="173"/>
      <c r="F2278" s="170"/>
      <c r="G2278" s="145"/>
    </row>
    <row r="2279" spans="2:7">
      <c r="C2279" s="171"/>
      <c r="D2279" s="172"/>
      <c r="E2279" s="173"/>
      <c r="F2279" s="170"/>
      <c r="G2279" s="145"/>
    </row>
    <row r="2280" spans="2:7">
      <c r="B2280" s="230">
        <f>B2276+1</f>
        <v>44</v>
      </c>
      <c r="C2280" s="171" t="s">
        <v>886</v>
      </c>
      <c r="D2280" s="172" t="s">
        <v>22</v>
      </c>
      <c r="E2280" s="173">
        <v>32</v>
      </c>
      <c r="F2280" s="174">
        <v>320</v>
      </c>
      <c r="G2280" s="175">
        <f>F2280*E2280</f>
        <v>10240</v>
      </c>
    </row>
    <row r="2281" spans="2:7">
      <c r="C2281" s="171"/>
      <c r="D2281" s="172"/>
      <c r="E2281" s="173"/>
      <c r="F2281" s="174"/>
      <c r="G2281" s="175"/>
    </row>
    <row r="2282" spans="2:7">
      <c r="B2282" s="230">
        <f>B2280+1</f>
        <v>45</v>
      </c>
      <c r="C2282" s="168" t="s">
        <v>887</v>
      </c>
      <c r="D2282" s="140" t="s">
        <v>22</v>
      </c>
      <c r="E2282" s="141">
        <v>10</v>
      </c>
      <c r="F2282" s="142">
        <v>250</v>
      </c>
      <c r="G2282" s="143">
        <f>F2282*E2282</f>
        <v>2500</v>
      </c>
    </row>
    <row r="2283" spans="2:7">
      <c r="C2283" s="168"/>
      <c r="D2283" s="140"/>
      <c r="E2283" s="141"/>
      <c r="F2283" s="142"/>
      <c r="G2283" s="143"/>
    </row>
    <row r="2284" spans="2:7">
      <c r="B2284" s="230">
        <f t="shared" ref="B2284:B2286" si="61">B2282+1</f>
        <v>46</v>
      </c>
      <c r="C2284" s="449" t="s">
        <v>888</v>
      </c>
      <c r="D2284" s="450" t="s">
        <v>22</v>
      </c>
      <c r="E2284" s="451">
        <v>0</v>
      </c>
      <c r="F2284" s="448">
        <v>0</v>
      </c>
      <c r="G2284" s="452">
        <f t="shared" ref="G2284" si="62">F2284*E2284</f>
        <v>0</v>
      </c>
    </row>
    <row r="2285" spans="2:7">
      <c r="C2285" s="449"/>
      <c r="D2285" s="450"/>
      <c r="E2285" s="451"/>
      <c r="F2285" s="448"/>
      <c r="G2285" s="452"/>
    </row>
    <row r="2286" spans="2:7">
      <c r="B2286" s="230">
        <f t="shared" si="61"/>
        <v>47</v>
      </c>
      <c r="C2286" s="453" t="s">
        <v>889</v>
      </c>
      <c r="D2286" s="443" t="s">
        <v>22</v>
      </c>
      <c r="E2286" s="444">
        <v>0</v>
      </c>
      <c r="F2286" s="454">
        <v>0</v>
      </c>
      <c r="G2286" s="455">
        <f>F2286*E2286</f>
        <v>0</v>
      </c>
    </row>
    <row r="2287" spans="2:7">
      <c r="C2287" s="171"/>
      <c r="D2287" s="172"/>
      <c r="E2287" s="173"/>
      <c r="F2287" s="170"/>
      <c r="G2287" s="175"/>
    </row>
    <row r="2288" spans="2:7">
      <c r="C2288" s="171" t="s">
        <v>891</v>
      </c>
      <c r="D2288" s="172"/>
      <c r="E2288" s="173"/>
      <c r="F2288" s="170"/>
      <c r="G2288" s="175"/>
    </row>
    <row r="2289" spans="2:7">
      <c r="C2289" s="171"/>
      <c r="D2289" s="172"/>
      <c r="E2289" s="173"/>
      <c r="F2289" s="170"/>
      <c r="G2289" s="175"/>
    </row>
    <row r="2290" spans="2:7">
      <c r="B2290" s="230">
        <f>B2286+1</f>
        <v>48</v>
      </c>
      <c r="C2290" s="449" t="s">
        <v>886</v>
      </c>
      <c r="D2290" s="450" t="s">
        <v>22</v>
      </c>
      <c r="E2290" s="451">
        <v>0</v>
      </c>
      <c r="F2290" s="448"/>
      <c r="G2290" s="452"/>
    </row>
    <row r="2291" spans="2:7">
      <c r="C2291" s="449"/>
      <c r="D2291" s="450"/>
      <c r="E2291" s="451"/>
      <c r="F2291" s="448"/>
      <c r="G2291" s="452"/>
    </row>
    <row r="2292" spans="2:7">
      <c r="B2292" s="230">
        <f>B2290+1</f>
        <v>49</v>
      </c>
      <c r="C2292" s="449" t="s">
        <v>887</v>
      </c>
      <c r="D2292" s="450" t="s">
        <v>22</v>
      </c>
      <c r="E2292" s="451">
        <v>0</v>
      </c>
      <c r="F2292" s="448">
        <v>150</v>
      </c>
      <c r="G2292" s="452">
        <f>F2292*$F$38</f>
        <v>0</v>
      </c>
    </row>
    <row r="2293" spans="2:7">
      <c r="C2293" s="171"/>
      <c r="D2293" s="172"/>
      <c r="E2293" s="173"/>
      <c r="F2293" s="170"/>
      <c r="G2293" s="175"/>
    </row>
    <row r="2294" spans="2:7">
      <c r="B2294" s="230">
        <f>B2292+1</f>
        <v>50</v>
      </c>
      <c r="C2294" s="171" t="s">
        <v>892</v>
      </c>
      <c r="D2294" s="172" t="s">
        <v>22</v>
      </c>
      <c r="E2294" s="173">
        <v>50</v>
      </c>
      <c r="F2294" s="170">
        <v>280</v>
      </c>
      <c r="G2294" s="175">
        <f>F2294*$F$39</f>
        <v>0</v>
      </c>
    </row>
    <row r="2295" spans="2:7">
      <c r="C2295" s="171"/>
      <c r="D2295" s="172"/>
      <c r="E2295" s="173"/>
      <c r="F2295" s="170"/>
      <c r="G2295" s="175"/>
    </row>
    <row r="2296" spans="2:7">
      <c r="C2296" s="171" t="s">
        <v>893</v>
      </c>
      <c r="D2296" s="172"/>
      <c r="E2296" s="173"/>
      <c r="F2296" s="170"/>
      <c r="G2296" s="175"/>
    </row>
    <row r="2297" spans="2:7">
      <c r="C2297" s="171"/>
      <c r="D2297" s="172"/>
      <c r="E2297" s="173"/>
      <c r="F2297" s="170"/>
      <c r="G2297" s="175"/>
    </row>
    <row r="2298" spans="2:7">
      <c r="B2298" s="230">
        <f>B2294+1</f>
        <v>51</v>
      </c>
      <c r="C2298" s="171" t="s">
        <v>894</v>
      </c>
      <c r="D2298" s="172" t="s">
        <v>22</v>
      </c>
      <c r="E2298" s="173">
        <v>40</v>
      </c>
      <c r="F2298" s="170">
        <v>120</v>
      </c>
      <c r="G2298" s="175">
        <f>F2298*E2298</f>
        <v>4800</v>
      </c>
    </row>
    <row r="2299" spans="2:7">
      <c r="C2299" s="171"/>
      <c r="D2299" s="172"/>
      <c r="E2299" s="173"/>
      <c r="F2299" s="170"/>
      <c r="G2299" s="175"/>
    </row>
    <row r="2300" spans="2:7">
      <c r="B2300" s="230">
        <f>B2298+1</f>
        <v>52</v>
      </c>
      <c r="C2300" s="171" t="s">
        <v>895</v>
      </c>
      <c r="D2300" s="172" t="s">
        <v>22</v>
      </c>
      <c r="E2300" s="173">
        <v>45</v>
      </c>
      <c r="F2300" s="170">
        <v>105</v>
      </c>
      <c r="G2300" s="175">
        <f>F2300*E2300</f>
        <v>4725</v>
      </c>
    </row>
    <row r="2301" spans="2:7">
      <c r="C2301" s="171"/>
      <c r="D2301" s="172"/>
      <c r="E2301" s="173"/>
      <c r="F2301" s="170"/>
      <c r="G2301" s="175"/>
    </row>
    <row r="2302" spans="2:7">
      <c r="C2302" s="171" t="s">
        <v>871</v>
      </c>
      <c r="D2302" s="172"/>
      <c r="E2302" s="173"/>
      <c r="F2302" s="170"/>
      <c r="G2302" s="175"/>
    </row>
    <row r="2303" spans="2:7">
      <c r="C2303" s="171"/>
      <c r="D2303" s="172"/>
      <c r="E2303" s="173"/>
      <c r="F2303" s="170"/>
      <c r="G2303" s="175"/>
    </row>
    <row r="2304" spans="2:7">
      <c r="C2304" s="171" t="s">
        <v>896</v>
      </c>
      <c r="D2304" s="172"/>
      <c r="E2304" s="173"/>
      <c r="F2304" s="170"/>
      <c r="G2304" s="175"/>
    </row>
    <row r="2305" spans="2:7">
      <c r="C2305" s="171"/>
      <c r="D2305" s="172"/>
      <c r="E2305" s="173"/>
      <c r="F2305" s="170"/>
      <c r="G2305" s="175"/>
    </row>
    <row r="2306" spans="2:7">
      <c r="C2306" s="171" t="s">
        <v>875</v>
      </c>
      <c r="D2306" s="172"/>
      <c r="E2306" s="173"/>
      <c r="F2306" s="170"/>
      <c r="G2306" s="175"/>
    </row>
    <row r="2307" spans="2:7">
      <c r="C2307" s="171"/>
      <c r="D2307" s="172"/>
      <c r="E2307" s="173"/>
      <c r="F2307" s="170"/>
      <c r="G2307" s="175"/>
    </row>
    <row r="2308" spans="2:7">
      <c r="B2308" s="230">
        <f>B2300+1</f>
        <v>53</v>
      </c>
      <c r="C2308" s="171" t="s">
        <v>854</v>
      </c>
      <c r="D2308" s="172" t="s">
        <v>855</v>
      </c>
      <c r="E2308" s="173">
        <v>1800</v>
      </c>
      <c r="F2308" s="170">
        <v>18</v>
      </c>
      <c r="G2308" s="175">
        <f>+E2308*F2308</f>
        <v>32400</v>
      </c>
    </row>
    <row r="2309" spans="2:7">
      <c r="C2309" s="171"/>
      <c r="D2309" s="172"/>
      <c r="E2309" s="173"/>
      <c r="F2309" s="170"/>
      <c r="G2309" s="175"/>
    </row>
    <row r="2310" spans="2:7">
      <c r="B2310" s="230">
        <f>B2308+1</f>
        <v>54</v>
      </c>
      <c r="C2310" s="171" t="s">
        <v>856</v>
      </c>
      <c r="D2310" s="172" t="s">
        <v>855</v>
      </c>
      <c r="E2310" s="173">
        <v>1800</v>
      </c>
      <c r="F2310" s="170">
        <f>F2308*0.25</f>
        <v>4.5</v>
      </c>
      <c r="G2310" s="175">
        <f>+E2310*F2310</f>
        <v>8100</v>
      </c>
    </row>
    <row r="2311" spans="2:7">
      <c r="C2311" s="171"/>
      <c r="D2311" s="172"/>
      <c r="E2311" s="173"/>
      <c r="F2311" s="170"/>
      <c r="G2311" s="175"/>
    </row>
    <row r="2312" spans="2:7">
      <c r="C2312" s="171" t="s">
        <v>897</v>
      </c>
      <c r="D2312" s="172"/>
      <c r="E2312" s="173"/>
      <c r="F2312" s="170"/>
      <c r="G2312" s="175"/>
    </row>
    <row r="2313" spans="2:7">
      <c r="C2313" s="171"/>
      <c r="D2313" s="172"/>
      <c r="E2313" s="173"/>
      <c r="F2313" s="170"/>
      <c r="G2313" s="175"/>
    </row>
    <row r="2314" spans="2:7">
      <c r="B2314" s="230">
        <f>B2310+1</f>
        <v>55</v>
      </c>
      <c r="C2314" s="171" t="s">
        <v>854</v>
      </c>
      <c r="D2314" s="172" t="s">
        <v>855</v>
      </c>
      <c r="E2314" s="173">
        <v>800</v>
      </c>
      <c r="F2314" s="170">
        <v>25</v>
      </c>
      <c r="G2314" s="175">
        <f>+E2314*F2314</f>
        <v>20000</v>
      </c>
    </row>
    <row r="2315" spans="2:7">
      <c r="C2315" s="171"/>
      <c r="D2315" s="172"/>
      <c r="E2315" s="173"/>
      <c r="F2315" s="170"/>
      <c r="G2315" s="175"/>
    </row>
    <row r="2316" spans="2:7">
      <c r="B2316" s="230">
        <f>B2314+1</f>
        <v>56</v>
      </c>
      <c r="C2316" s="171" t="s">
        <v>856</v>
      </c>
      <c r="D2316" s="172" t="s">
        <v>855</v>
      </c>
      <c r="E2316" s="173">
        <v>800</v>
      </c>
      <c r="F2316" s="170">
        <f>F2314*0.25</f>
        <v>6.25</v>
      </c>
      <c r="G2316" s="175">
        <f>+E2316*F2316</f>
        <v>5000</v>
      </c>
    </row>
    <row r="2317" spans="2:7">
      <c r="C2317" s="171"/>
      <c r="D2317" s="172"/>
      <c r="E2317" s="173"/>
      <c r="F2317" s="170"/>
      <c r="G2317" s="175"/>
    </row>
    <row r="2318" spans="2:7">
      <c r="C2318" s="171" t="s">
        <v>898</v>
      </c>
      <c r="D2318" s="172"/>
      <c r="E2318" s="173"/>
      <c r="F2318" s="170"/>
      <c r="G2318" s="175"/>
    </row>
    <row r="2319" spans="2:7">
      <c r="C2319" s="171"/>
      <c r="D2319" s="172"/>
      <c r="E2319" s="173"/>
      <c r="F2319" s="170"/>
      <c r="G2319" s="175"/>
    </row>
    <row r="2320" spans="2:7">
      <c r="B2320" s="230">
        <f>B2316+1</f>
        <v>57</v>
      </c>
      <c r="C2320" s="136" t="s">
        <v>854</v>
      </c>
      <c r="D2320" s="129" t="s">
        <v>855</v>
      </c>
      <c r="E2320" s="130">
        <v>500</v>
      </c>
      <c r="F2320" s="135">
        <v>40</v>
      </c>
      <c r="G2320" s="132">
        <f>+F2320*E2320</f>
        <v>20000</v>
      </c>
    </row>
    <row r="2321" spans="2:7">
      <c r="C2321" s="136"/>
      <c r="D2321" s="129"/>
      <c r="E2321" s="130"/>
      <c r="F2321" s="135"/>
      <c r="G2321" s="132"/>
    </row>
    <row r="2322" spans="2:7">
      <c r="B2322" s="230">
        <f>B2320+1</f>
        <v>58</v>
      </c>
      <c r="C2322" s="176" t="s">
        <v>856</v>
      </c>
      <c r="D2322" s="177" t="s">
        <v>855</v>
      </c>
      <c r="E2322" s="178">
        <v>500</v>
      </c>
      <c r="F2322" s="179">
        <f>F2320*0.25</f>
        <v>10</v>
      </c>
      <c r="G2322" s="180">
        <f>+F2322*E2322</f>
        <v>5000</v>
      </c>
    </row>
    <row r="2323" spans="2:7">
      <c r="C2323" s="223"/>
      <c r="D2323" s="279"/>
      <c r="E2323" s="279"/>
      <c r="F2323" s="34"/>
      <c r="G2323" s="280"/>
    </row>
    <row r="2324" spans="2:7">
      <c r="C2324" s="224" t="s">
        <v>899</v>
      </c>
      <c r="D2324" s="279"/>
      <c r="E2324" s="279"/>
      <c r="F2324" s="34"/>
      <c r="G2324" s="280"/>
    </row>
    <row r="2325" spans="2:7">
      <c r="C2325" s="223"/>
      <c r="D2325" s="279"/>
      <c r="E2325" s="279"/>
      <c r="F2325" s="34"/>
      <c r="G2325" s="280"/>
    </row>
    <row r="2326" spans="2:7" ht="46.8">
      <c r="C2326" s="181" t="s">
        <v>900</v>
      </c>
      <c r="D2326" s="182"/>
      <c r="E2326" s="183"/>
      <c r="F2326" s="184"/>
      <c r="G2326" s="185"/>
    </row>
    <row r="2327" spans="2:7">
      <c r="C2327" s="181"/>
      <c r="D2327" s="182"/>
      <c r="E2327" s="183"/>
      <c r="F2327" s="184"/>
      <c r="G2327" s="185"/>
    </row>
    <row r="2328" spans="2:7" ht="70.2">
      <c r="B2328" s="230">
        <f>B2322+1</f>
        <v>59</v>
      </c>
      <c r="C2328" s="304" t="s">
        <v>901</v>
      </c>
      <c r="D2328" s="186" t="s">
        <v>22</v>
      </c>
      <c r="E2328" s="187">
        <v>17</v>
      </c>
      <c r="F2328" s="188">
        <v>2000</v>
      </c>
      <c r="G2328" s="185">
        <f>F2328*E2328</f>
        <v>34000</v>
      </c>
    </row>
    <row r="2329" spans="2:7">
      <c r="C2329" s="304"/>
      <c r="D2329" s="186"/>
      <c r="E2329" s="187"/>
      <c r="F2329" s="188"/>
      <c r="G2329" s="185"/>
    </row>
    <row r="2330" spans="2:7">
      <c r="C2330" s="189" t="s">
        <v>871</v>
      </c>
      <c r="D2330" s="121"/>
      <c r="E2330" s="122"/>
      <c r="F2330" s="164"/>
      <c r="G2330" s="190"/>
    </row>
    <row r="2331" spans="2:7">
      <c r="C2331" s="125"/>
      <c r="D2331" s="121"/>
      <c r="E2331" s="122"/>
      <c r="F2331" s="164"/>
      <c r="G2331" s="190"/>
    </row>
    <row r="2332" spans="2:7">
      <c r="C2332" s="120" t="s">
        <v>872</v>
      </c>
      <c r="D2332" s="121"/>
      <c r="E2332" s="122"/>
      <c r="F2332" s="164"/>
      <c r="G2332" s="190"/>
    </row>
    <row r="2333" spans="2:7">
      <c r="C2333" s="120"/>
      <c r="D2333" s="121"/>
      <c r="E2333" s="122"/>
      <c r="F2333" s="164"/>
      <c r="G2333" s="190"/>
    </row>
    <row r="2334" spans="2:7">
      <c r="C2334" s="125" t="s">
        <v>902</v>
      </c>
      <c r="D2334" s="121"/>
      <c r="E2334" s="122"/>
      <c r="F2334" s="164"/>
      <c r="G2334" s="191"/>
    </row>
    <row r="2335" spans="2:7">
      <c r="C2335" s="125"/>
      <c r="D2335" s="121"/>
      <c r="E2335" s="122"/>
      <c r="F2335" s="164"/>
      <c r="G2335" s="191"/>
    </row>
    <row r="2336" spans="2:7">
      <c r="B2336" s="230">
        <f>B2328+1</f>
        <v>60</v>
      </c>
      <c r="C2336" s="126" t="s">
        <v>854</v>
      </c>
      <c r="D2336" s="121" t="s">
        <v>855</v>
      </c>
      <c r="E2336" s="122">
        <v>1000</v>
      </c>
      <c r="F2336" s="164">
        <f>1.4*8.5</f>
        <v>11.899999999999999</v>
      </c>
      <c r="G2336" s="191">
        <f>+E2336*F2336</f>
        <v>11899.999999999998</v>
      </c>
    </row>
    <row r="2337" spans="2:7">
      <c r="C2337" s="126"/>
      <c r="D2337" s="121"/>
      <c r="E2337" s="122"/>
      <c r="F2337" s="164"/>
      <c r="G2337" s="191"/>
    </row>
    <row r="2338" spans="2:7">
      <c r="B2338" s="230">
        <f>B2336+1</f>
        <v>61</v>
      </c>
      <c r="C2338" s="126" t="s">
        <v>856</v>
      </c>
      <c r="D2338" s="121" t="s">
        <v>855</v>
      </c>
      <c r="E2338" s="122">
        <v>1000</v>
      </c>
      <c r="F2338" s="164">
        <f>1.4*5</f>
        <v>7</v>
      </c>
      <c r="G2338" s="191">
        <f>+E2338*F2338</f>
        <v>7000</v>
      </c>
    </row>
    <row r="2339" spans="2:7">
      <c r="C2339" s="126"/>
      <c r="D2339" s="121"/>
      <c r="E2339" s="122"/>
      <c r="F2339" s="164"/>
      <c r="G2339" s="191"/>
    </row>
    <row r="2340" spans="2:7">
      <c r="C2340" s="125" t="s">
        <v>903</v>
      </c>
      <c r="D2340" s="121"/>
      <c r="E2340" s="122"/>
      <c r="F2340" s="164"/>
      <c r="G2340" s="190"/>
    </row>
    <row r="2341" spans="2:7">
      <c r="C2341" s="125"/>
      <c r="D2341" s="121"/>
      <c r="E2341" s="122"/>
      <c r="F2341" s="164"/>
      <c r="G2341" s="190"/>
    </row>
    <row r="2342" spans="2:7">
      <c r="B2342" s="230">
        <f>B2338+1</f>
        <v>62</v>
      </c>
      <c r="C2342" s="126" t="s">
        <v>854</v>
      </c>
      <c r="D2342" s="121" t="s">
        <v>855</v>
      </c>
      <c r="E2342" s="122">
        <v>400</v>
      </c>
      <c r="F2342" s="164">
        <f>1.4*6</f>
        <v>8.3999999999999986</v>
      </c>
      <c r="G2342" s="191">
        <f>+E2342*F2342</f>
        <v>3359.9999999999995</v>
      </c>
    </row>
    <row r="2343" spans="2:7">
      <c r="C2343" s="126"/>
      <c r="D2343" s="121"/>
      <c r="E2343" s="122"/>
      <c r="F2343" s="164"/>
      <c r="G2343" s="191"/>
    </row>
    <row r="2344" spans="2:7">
      <c r="B2344" s="230">
        <f>B2342+1</f>
        <v>63</v>
      </c>
      <c r="C2344" s="126" t="s">
        <v>856</v>
      </c>
      <c r="D2344" s="121" t="s">
        <v>855</v>
      </c>
      <c r="E2344" s="122">
        <v>400</v>
      </c>
      <c r="F2344" s="164">
        <f>1.4*5</f>
        <v>7</v>
      </c>
      <c r="G2344" s="191">
        <f>+E2344*F2344</f>
        <v>2800</v>
      </c>
    </row>
    <row r="2345" spans="2:7">
      <c r="C2345" s="192"/>
      <c r="D2345" s="186"/>
      <c r="E2345" s="187"/>
      <c r="F2345" s="188"/>
      <c r="G2345" s="185"/>
    </row>
    <row r="2346" spans="2:7">
      <c r="C2346" s="193" t="s">
        <v>904</v>
      </c>
      <c r="D2346" s="186"/>
      <c r="E2346" s="187"/>
      <c r="F2346" s="188"/>
      <c r="G2346" s="185"/>
    </row>
    <row r="2347" spans="2:7">
      <c r="C2347" s="193"/>
      <c r="D2347" s="186"/>
      <c r="E2347" s="187"/>
      <c r="F2347" s="188"/>
      <c r="G2347" s="185"/>
    </row>
    <row r="2348" spans="2:7">
      <c r="B2348" s="230">
        <f>B2344+1</f>
        <v>64</v>
      </c>
      <c r="C2348" s="192" t="s">
        <v>905</v>
      </c>
      <c r="D2348" s="186" t="s">
        <v>22</v>
      </c>
      <c r="E2348" s="187">
        <v>2</v>
      </c>
      <c r="F2348" s="188">
        <v>830</v>
      </c>
      <c r="G2348" s="185">
        <f>F2348*E2348</f>
        <v>1660</v>
      </c>
    </row>
    <row r="2349" spans="2:7">
      <c r="C2349" s="223"/>
      <c r="D2349" s="279"/>
      <c r="E2349" s="279"/>
      <c r="F2349" s="34"/>
      <c r="G2349" s="280"/>
    </row>
    <row r="2350" spans="2:7">
      <c r="C2350" s="224" t="s">
        <v>906</v>
      </c>
      <c r="D2350" s="279"/>
      <c r="E2350" s="279"/>
      <c r="F2350" s="34"/>
      <c r="G2350" s="280"/>
    </row>
    <row r="2351" spans="2:7">
      <c r="C2351" s="223"/>
      <c r="D2351" s="279"/>
      <c r="E2351" s="279"/>
      <c r="F2351" s="34"/>
      <c r="G2351" s="280"/>
    </row>
    <row r="2352" spans="2:7">
      <c r="C2352" s="104" t="s">
        <v>907</v>
      </c>
      <c r="D2352" s="110"/>
      <c r="E2352" s="111"/>
      <c r="F2352" s="112"/>
      <c r="G2352" s="113"/>
    </row>
    <row r="2353" spans="2:7">
      <c r="C2353" s="104"/>
      <c r="D2353" s="110"/>
      <c r="E2353" s="111"/>
      <c r="F2353" s="112"/>
      <c r="G2353" s="113"/>
    </row>
    <row r="2354" spans="2:7" ht="70.2">
      <c r="B2354" s="230">
        <f>B2348+1</f>
        <v>65</v>
      </c>
      <c r="C2354" s="567" t="s">
        <v>1594</v>
      </c>
      <c r="D2354" s="568" t="s">
        <v>608</v>
      </c>
      <c r="E2354" s="569">
        <v>1</v>
      </c>
      <c r="F2354" s="570">
        <v>370000</v>
      </c>
      <c r="G2354" s="113">
        <f>F2354*E2354</f>
        <v>370000</v>
      </c>
    </row>
    <row r="2355" spans="2:7">
      <c r="C2355" s="109"/>
      <c r="D2355" s="110"/>
      <c r="E2355" s="111"/>
      <c r="F2355" s="112"/>
      <c r="G2355" s="113"/>
    </row>
    <row r="2356" spans="2:7">
      <c r="B2356" s="230">
        <f>B2354+1</f>
        <v>66</v>
      </c>
      <c r="C2356" s="223" t="s">
        <v>420</v>
      </c>
      <c r="D2356" s="279" t="s">
        <v>1321</v>
      </c>
      <c r="E2356" s="352">
        <v>0.05</v>
      </c>
      <c r="F2356" s="112">
        <f>F2354</f>
        <v>370000</v>
      </c>
      <c r="G2356" s="113">
        <f>E2356*F2356</f>
        <v>18500</v>
      </c>
    </row>
    <row r="2357" spans="2:7">
      <c r="C2357" s="223"/>
      <c r="D2357" s="279"/>
      <c r="E2357" s="279"/>
      <c r="F2357" s="112"/>
      <c r="G2357" s="113"/>
    </row>
    <row r="2358" spans="2:7">
      <c r="B2358" s="230">
        <f>B2356+1</f>
        <v>67</v>
      </c>
      <c r="C2358" s="223" t="s">
        <v>421</v>
      </c>
      <c r="D2358" s="279" t="s">
        <v>1321</v>
      </c>
      <c r="E2358" s="352">
        <v>0.05</v>
      </c>
      <c r="F2358" s="112">
        <f>F2354</f>
        <v>370000</v>
      </c>
      <c r="G2358" s="113">
        <f t="shared" ref="G2358" si="63">E2358*F2358</f>
        <v>18500</v>
      </c>
    </row>
    <row r="2359" spans="2:7">
      <c r="C2359" s="109"/>
      <c r="D2359" s="110"/>
      <c r="E2359" s="111"/>
      <c r="F2359" s="112"/>
      <c r="G2359" s="113"/>
    </row>
    <row r="2360" spans="2:7">
      <c r="C2360" s="109"/>
      <c r="D2360" s="110"/>
      <c r="E2360" s="111"/>
      <c r="F2360" s="112"/>
      <c r="G2360" s="113"/>
    </row>
    <row r="2361" spans="2:7">
      <c r="C2361" s="104" t="s">
        <v>908</v>
      </c>
      <c r="D2361" s="110"/>
      <c r="E2361" s="111"/>
      <c r="F2361" s="112"/>
      <c r="G2361" s="113"/>
    </row>
    <row r="2362" spans="2:7">
      <c r="C2362" s="104"/>
      <c r="D2362" s="110"/>
      <c r="E2362" s="111"/>
      <c r="F2362" s="112"/>
      <c r="G2362" s="113"/>
    </row>
    <row r="2363" spans="2:7" ht="46.8">
      <c r="B2363" s="230">
        <f>B2358+1</f>
        <v>68</v>
      </c>
      <c r="C2363" s="109" t="s">
        <v>909</v>
      </c>
      <c r="D2363" s="110" t="s">
        <v>910</v>
      </c>
      <c r="E2363" s="111">
        <v>1</v>
      </c>
      <c r="F2363" s="112">
        <v>350000</v>
      </c>
      <c r="G2363" s="113">
        <f>+E2363*F2363</f>
        <v>350000</v>
      </c>
    </row>
    <row r="2364" spans="2:7">
      <c r="C2364" s="109"/>
      <c r="D2364" s="110"/>
      <c r="E2364" s="111"/>
      <c r="F2364" s="112"/>
      <c r="G2364" s="113"/>
    </row>
    <row r="2365" spans="2:7">
      <c r="B2365" s="230">
        <f>B2363+1</f>
        <v>69</v>
      </c>
      <c r="C2365" s="223" t="s">
        <v>420</v>
      </c>
      <c r="D2365" s="279" t="s">
        <v>1321</v>
      </c>
      <c r="E2365" s="352">
        <v>0.05</v>
      </c>
      <c r="F2365" s="112">
        <f>F2363</f>
        <v>350000</v>
      </c>
      <c r="G2365" s="113">
        <f>E2365*F2365</f>
        <v>17500</v>
      </c>
    </row>
    <row r="2366" spans="2:7">
      <c r="C2366" s="223"/>
      <c r="D2366" s="279"/>
      <c r="E2366" s="279"/>
      <c r="F2366" s="112"/>
      <c r="G2366" s="113"/>
    </row>
    <row r="2367" spans="2:7">
      <c r="B2367" s="230">
        <f>B2365+1</f>
        <v>70</v>
      </c>
      <c r="C2367" s="223" t="s">
        <v>421</v>
      </c>
      <c r="D2367" s="279" t="s">
        <v>1321</v>
      </c>
      <c r="E2367" s="352">
        <v>0.05</v>
      </c>
      <c r="F2367" s="112">
        <f>F2363</f>
        <v>350000</v>
      </c>
      <c r="G2367" s="113">
        <f t="shared" ref="G2367" si="64">E2367*F2367</f>
        <v>17500</v>
      </c>
    </row>
    <row r="2368" spans="2:7">
      <c r="C2368" s="109"/>
      <c r="D2368" s="110"/>
      <c r="E2368" s="111"/>
      <c r="F2368" s="112"/>
      <c r="G2368" s="113"/>
    </row>
    <row r="2369" spans="2:7">
      <c r="C2369" s="109"/>
      <c r="D2369" s="110"/>
      <c r="E2369" s="111"/>
      <c r="F2369" s="112"/>
      <c r="G2369" s="113"/>
    </row>
    <row r="2370" spans="2:7">
      <c r="C2370" s="104" t="s">
        <v>911</v>
      </c>
      <c r="D2370" s="110"/>
      <c r="E2370" s="111"/>
      <c r="F2370" s="112"/>
      <c r="G2370" s="113"/>
    </row>
    <row r="2371" spans="2:7">
      <c r="C2371" s="104"/>
      <c r="D2371" s="110"/>
      <c r="E2371" s="111"/>
      <c r="F2371" s="112"/>
      <c r="G2371" s="113"/>
    </row>
    <row r="2372" spans="2:7" ht="93.6">
      <c r="B2372" s="230">
        <f>B2367+1</f>
        <v>71</v>
      </c>
      <c r="C2372" s="109" t="s">
        <v>912</v>
      </c>
      <c r="D2372" s="110" t="s">
        <v>910</v>
      </c>
      <c r="E2372" s="111">
        <v>1</v>
      </c>
      <c r="F2372" s="112">
        <v>250000</v>
      </c>
      <c r="G2372" s="113">
        <f>+E2372*F2372</f>
        <v>250000</v>
      </c>
    </row>
    <row r="2373" spans="2:7">
      <c r="C2373" s="109"/>
      <c r="D2373" s="110"/>
      <c r="E2373" s="111"/>
      <c r="F2373" s="112"/>
      <c r="G2373" s="113"/>
    </row>
    <row r="2374" spans="2:7">
      <c r="B2374" s="230">
        <f>B2372+1</f>
        <v>72</v>
      </c>
      <c r="C2374" s="223" t="s">
        <v>420</v>
      </c>
      <c r="D2374" s="279" t="s">
        <v>1321</v>
      </c>
      <c r="E2374" s="352">
        <v>0.05</v>
      </c>
      <c r="F2374" s="112">
        <f>F2372</f>
        <v>250000</v>
      </c>
      <c r="G2374" s="113">
        <f>E2374*F2374</f>
        <v>12500</v>
      </c>
    </row>
    <row r="2375" spans="2:7">
      <c r="C2375" s="223"/>
      <c r="D2375" s="279"/>
      <c r="E2375" s="279"/>
      <c r="F2375" s="112"/>
      <c r="G2375" s="113"/>
    </row>
    <row r="2376" spans="2:7">
      <c r="B2376" s="230">
        <f>B2374+1</f>
        <v>73</v>
      </c>
      <c r="C2376" s="223" t="s">
        <v>421</v>
      </c>
      <c r="D2376" s="279" t="s">
        <v>1321</v>
      </c>
      <c r="E2376" s="352">
        <v>0.05</v>
      </c>
      <c r="F2376" s="112">
        <f>F2372</f>
        <v>250000</v>
      </c>
      <c r="G2376" s="113">
        <f t="shared" ref="G2376" si="65">E2376*F2376</f>
        <v>12500</v>
      </c>
    </row>
    <row r="2377" spans="2:7">
      <c r="C2377" s="109"/>
      <c r="D2377" s="110"/>
      <c r="E2377" s="111"/>
      <c r="F2377" s="112"/>
      <c r="G2377" s="113"/>
    </row>
    <row r="2378" spans="2:7">
      <c r="C2378" s="224" t="s">
        <v>913</v>
      </c>
      <c r="D2378" s="279"/>
      <c r="E2378" s="279"/>
      <c r="F2378" s="34"/>
      <c r="G2378" s="280"/>
    </row>
    <row r="2379" spans="2:7">
      <c r="C2379" s="223"/>
      <c r="D2379" s="279"/>
      <c r="E2379" s="279"/>
      <c r="F2379" s="34"/>
      <c r="G2379" s="280"/>
    </row>
    <row r="2380" spans="2:7">
      <c r="C2380" s="104" t="s">
        <v>914</v>
      </c>
      <c r="D2380" s="110"/>
      <c r="E2380" s="111"/>
      <c r="F2380" s="112"/>
      <c r="G2380" s="113"/>
    </row>
    <row r="2381" spans="2:7">
      <c r="C2381" s="104"/>
      <c r="D2381" s="110"/>
      <c r="E2381" s="111"/>
      <c r="F2381" s="112"/>
      <c r="G2381" s="113"/>
    </row>
    <row r="2382" spans="2:7" ht="70.2">
      <c r="B2382" s="230">
        <f>B2376+1</f>
        <v>74</v>
      </c>
      <c r="C2382" s="109" t="s">
        <v>915</v>
      </c>
      <c r="D2382" s="110" t="s">
        <v>608</v>
      </c>
      <c r="E2382" s="111">
        <v>1</v>
      </c>
      <c r="F2382" s="112">
        <v>25000</v>
      </c>
      <c r="G2382" s="113">
        <f>F2382*E2382</f>
        <v>25000</v>
      </c>
    </row>
    <row r="2383" spans="2:7">
      <c r="C2383" s="109"/>
      <c r="D2383" s="110"/>
      <c r="E2383" s="111"/>
      <c r="F2383" s="112"/>
      <c r="G2383" s="113"/>
    </row>
    <row r="2384" spans="2:7">
      <c r="C2384" s="104" t="s">
        <v>916</v>
      </c>
      <c r="D2384" s="110"/>
      <c r="E2384" s="111"/>
      <c r="F2384" s="112"/>
      <c r="G2384" s="113"/>
    </row>
    <row r="2385" spans="2:7">
      <c r="C2385" s="104"/>
      <c r="D2385" s="110"/>
      <c r="E2385" s="111"/>
      <c r="F2385" s="112"/>
      <c r="G2385" s="113"/>
    </row>
    <row r="2386" spans="2:7">
      <c r="B2386" s="230">
        <f>B2382+1</f>
        <v>75</v>
      </c>
      <c r="C2386" s="109" t="s">
        <v>1514</v>
      </c>
      <c r="D2386" s="110" t="s">
        <v>910</v>
      </c>
      <c r="E2386" s="111">
        <v>1</v>
      </c>
      <c r="F2386" s="112">
        <v>6000</v>
      </c>
      <c r="G2386" s="113">
        <f>+E2386*F2386</f>
        <v>6000</v>
      </c>
    </row>
    <row r="2387" spans="2:7">
      <c r="C2387" s="223"/>
      <c r="D2387" s="279"/>
      <c r="E2387" s="279"/>
      <c r="F2387" s="34"/>
      <c r="G2387" s="280"/>
    </row>
    <row r="2388" spans="2:7">
      <c r="C2388" s="278" t="s">
        <v>1443</v>
      </c>
      <c r="D2388" s="279"/>
      <c r="E2388" s="279"/>
      <c r="F2388" s="34"/>
      <c r="G2388" s="280"/>
    </row>
    <row r="2389" spans="2:7">
      <c r="C2389" s="278" t="s">
        <v>1583</v>
      </c>
      <c r="D2389" s="279"/>
      <c r="E2389" s="279"/>
      <c r="F2389" s="34"/>
      <c r="G2389" s="280"/>
    </row>
    <row r="2390" spans="2:7">
      <c r="C2390" s="278" t="s">
        <v>1562</v>
      </c>
      <c r="D2390" s="282"/>
      <c r="E2390" s="282"/>
      <c r="F2390" s="283"/>
      <c r="G2390" s="284">
        <f>SUM(G2115:G2389)</f>
        <v>3319286.25</v>
      </c>
    </row>
    <row r="2391" spans="2:7">
      <c r="C2391" s="223"/>
      <c r="D2391" s="279"/>
      <c r="E2391" s="279"/>
      <c r="F2391" s="34"/>
      <c r="G2391" s="280"/>
    </row>
    <row r="2392" spans="2:7" s="277" customFormat="1">
      <c r="C2392" s="288"/>
      <c r="D2392" s="289"/>
      <c r="E2392" s="289"/>
      <c r="F2392" s="290"/>
      <c r="G2392" s="291"/>
    </row>
    <row r="2393" spans="2:7">
      <c r="C2393" s="223"/>
      <c r="D2393" s="279"/>
      <c r="E2393" s="279"/>
      <c r="F2393" s="34"/>
      <c r="G2393" s="280"/>
    </row>
    <row r="2394" spans="2:7">
      <c r="C2394" s="278" t="s">
        <v>1563</v>
      </c>
      <c r="D2394" s="279"/>
      <c r="E2394" s="279"/>
      <c r="F2394" s="34"/>
      <c r="G2394" s="280"/>
    </row>
    <row r="2395" spans="2:7">
      <c r="C2395" s="278" t="s">
        <v>1582</v>
      </c>
      <c r="D2395" s="279"/>
      <c r="E2395" s="279"/>
      <c r="F2395" s="34"/>
      <c r="G2395" s="280"/>
    </row>
    <row r="2396" spans="2:7">
      <c r="C2396" s="278"/>
      <c r="D2396" s="279"/>
      <c r="E2396" s="279"/>
      <c r="F2396" s="34"/>
      <c r="G2396" s="280"/>
    </row>
    <row r="2397" spans="2:7">
      <c r="C2397" s="278" t="s">
        <v>1563</v>
      </c>
      <c r="D2397" s="279"/>
      <c r="E2397" s="279"/>
      <c r="F2397" s="34"/>
      <c r="G2397" s="280"/>
    </row>
    <row r="2398" spans="2:7">
      <c r="C2398" s="278"/>
      <c r="D2398" s="279"/>
      <c r="E2398" s="279"/>
      <c r="F2398" s="34"/>
      <c r="G2398" s="280"/>
    </row>
    <row r="2399" spans="2:7">
      <c r="C2399" s="278" t="s">
        <v>1443</v>
      </c>
      <c r="D2399" s="279"/>
      <c r="E2399" s="279"/>
      <c r="F2399" s="34"/>
      <c r="G2399" s="280"/>
    </row>
    <row r="2400" spans="2:7">
      <c r="C2400" s="278"/>
      <c r="D2400" s="279"/>
      <c r="E2400" s="279"/>
      <c r="F2400" s="34"/>
      <c r="G2400" s="280"/>
    </row>
    <row r="2401" spans="2:7">
      <c r="C2401" s="224" t="s">
        <v>560</v>
      </c>
      <c r="D2401" s="279"/>
      <c r="E2401" s="279"/>
      <c r="F2401" s="34"/>
      <c r="G2401" s="280"/>
    </row>
    <row r="2402" spans="2:7">
      <c r="C2402" s="223"/>
      <c r="D2402" s="279"/>
      <c r="E2402" s="279"/>
      <c r="F2402" s="34"/>
      <c r="G2402" s="280"/>
    </row>
    <row r="2403" spans="2:7" ht="70.2">
      <c r="C2403" s="456" t="s">
        <v>1513</v>
      </c>
      <c r="D2403" s="195"/>
      <c r="E2403" s="196"/>
      <c r="F2403" s="34"/>
      <c r="G2403" s="280"/>
    </row>
    <row r="2404" spans="2:7">
      <c r="C2404" s="194"/>
      <c r="D2404" s="195"/>
      <c r="E2404" s="195"/>
      <c r="F2404" s="34"/>
      <c r="G2404" s="280"/>
    </row>
    <row r="2405" spans="2:7" ht="46.8">
      <c r="C2405" s="194" t="s">
        <v>1030</v>
      </c>
      <c r="D2405" s="195"/>
      <c r="E2405" s="197"/>
      <c r="F2405" s="34"/>
      <c r="G2405" s="280"/>
    </row>
    <row r="2406" spans="2:7">
      <c r="C2406" s="198"/>
      <c r="D2406" s="195"/>
      <c r="E2406" s="196"/>
      <c r="F2406" s="34"/>
      <c r="G2406" s="280"/>
    </row>
    <row r="2407" spans="2:7">
      <c r="C2407" s="199" t="s">
        <v>917</v>
      </c>
      <c r="D2407" s="195" t="s">
        <v>11</v>
      </c>
      <c r="E2407" s="195"/>
      <c r="F2407" s="34"/>
      <c r="G2407" s="280"/>
    </row>
    <row r="2408" spans="2:7">
      <c r="C2408" s="198"/>
      <c r="D2408" s="195"/>
      <c r="E2408" s="197"/>
      <c r="F2408" s="34"/>
      <c r="G2408" s="280"/>
    </row>
    <row r="2409" spans="2:7" ht="70.2">
      <c r="C2409" s="199" t="s">
        <v>918</v>
      </c>
      <c r="D2409" s="200"/>
      <c r="E2409" s="197"/>
      <c r="F2409" s="34"/>
      <c r="G2409" s="280"/>
    </row>
    <row r="2410" spans="2:7">
      <c r="C2410" s="199"/>
      <c r="D2410" s="200"/>
      <c r="E2410" s="197"/>
      <c r="F2410" s="34"/>
      <c r="G2410" s="280"/>
    </row>
    <row r="2411" spans="2:7">
      <c r="B2411" s="230">
        <v>1</v>
      </c>
      <c r="C2411" s="201" t="s">
        <v>919</v>
      </c>
      <c r="D2411" s="200" t="s">
        <v>920</v>
      </c>
      <c r="E2411" s="197">
        <v>1</v>
      </c>
      <c r="F2411" s="202">
        <v>180000</v>
      </c>
      <c r="G2411" s="203">
        <f>E2411*F2411</f>
        <v>180000</v>
      </c>
    </row>
    <row r="2412" spans="2:7">
      <c r="C2412" s="201"/>
      <c r="D2412" s="200"/>
      <c r="E2412" s="197"/>
      <c r="F2412" s="202"/>
      <c r="G2412" s="203"/>
    </row>
    <row r="2413" spans="2:7">
      <c r="B2413" s="230">
        <f>B2411+1</f>
        <v>2</v>
      </c>
      <c r="C2413" s="201" t="s">
        <v>921</v>
      </c>
      <c r="D2413" s="200" t="s">
        <v>920</v>
      </c>
      <c r="E2413" s="197">
        <v>1</v>
      </c>
      <c r="F2413" s="202">
        <v>210000</v>
      </c>
      <c r="G2413" s="203">
        <f>E2413*F2413</f>
        <v>210000</v>
      </c>
    </row>
    <row r="2414" spans="2:7">
      <c r="C2414" s="201"/>
      <c r="D2414" s="200"/>
      <c r="E2414" s="197"/>
      <c r="F2414" s="202"/>
      <c r="G2414" s="203"/>
    </row>
    <row r="2415" spans="2:7" ht="93.6">
      <c r="C2415" s="199" t="s">
        <v>922</v>
      </c>
      <c r="D2415" s="200"/>
      <c r="E2415" s="197"/>
      <c r="F2415" s="202"/>
      <c r="G2415" s="203"/>
    </row>
    <row r="2416" spans="2:7">
      <c r="C2416" s="199"/>
      <c r="D2416" s="200"/>
      <c r="E2416" s="197"/>
      <c r="F2416" s="202"/>
      <c r="G2416" s="203"/>
    </row>
    <row r="2417" spans="2:7">
      <c r="B2417" s="230">
        <f>B2413+1</f>
        <v>3</v>
      </c>
      <c r="C2417" s="201" t="s">
        <v>923</v>
      </c>
      <c r="D2417" s="200" t="s">
        <v>920</v>
      </c>
      <c r="E2417" s="197">
        <v>5</v>
      </c>
      <c r="F2417" s="202">
        <v>27300</v>
      </c>
      <c r="G2417" s="203">
        <f>E2417*F2417</f>
        <v>136500</v>
      </c>
    </row>
    <row r="2418" spans="2:7">
      <c r="C2418" s="199"/>
      <c r="D2418" s="200"/>
      <c r="E2418" s="197"/>
      <c r="F2418" s="202"/>
      <c r="G2418" s="203"/>
    </row>
    <row r="2419" spans="2:7">
      <c r="B2419" s="230">
        <f>B2417+1</f>
        <v>4</v>
      </c>
      <c r="C2419" s="201" t="s">
        <v>924</v>
      </c>
      <c r="D2419" s="200" t="s">
        <v>920</v>
      </c>
      <c r="E2419" s="197">
        <v>6</v>
      </c>
      <c r="F2419" s="202">
        <v>27300</v>
      </c>
      <c r="G2419" s="203">
        <f>E2419*F2419</f>
        <v>163800</v>
      </c>
    </row>
    <row r="2420" spans="2:7">
      <c r="C2420" s="201"/>
      <c r="D2420" s="200"/>
      <c r="E2420" s="197"/>
      <c r="F2420" s="202"/>
      <c r="G2420" s="203"/>
    </row>
    <row r="2421" spans="2:7">
      <c r="B2421" s="230">
        <f t="shared" ref="B2421:B2423" si="66">B2419+1</f>
        <v>5</v>
      </c>
      <c r="C2421" s="201" t="s">
        <v>925</v>
      </c>
      <c r="D2421" s="200" t="s">
        <v>920</v>
      </c>
      <c r="E2421" s="197">
        <v>3</v>
      </c>
      <c r="F2421" s="202">
        <v>33800</v>
      </c>
      <c r="G2421" s="203">
        <f>E2421*F2421</f>
        <v>101400</v>
      </c>
    </row>
    <row r="2422" spans="2:7">
      <c r="C2422" s="201"/>
      <c r="D2422" s="200"/>
      <c r="E2422" s="197"/>
      <c r="F2422" s="202"/>
      <c r="G2422" s="203"/>
    </row>
    <row r="2423" spans="2:7">
      <c r="B2423" s="230">
        <f t="shared" si="66"/>
        <v>6</v>
      </c>
      <c r="C2423" s="201" t="s">
        <v>926</v>
      </c>
      <c r="D2423" s="200" t="s">
        <v>920</v>
      </c>
      <c r="E2423" s="197">
        <v>3</v>
      </c>
      <c r="F2423" s="202">
        <v>33800</v>
      </c>
      <c r="G2423" s="203">
        <f>E2423*F2423</f>
        <v>101400</v>
      </c>
    </row>
    <row r="2424" spans="2:7">
      <c r="C2424" s="201"/>
      <c r="D2424" s="200"/>
      <c r="E2424" s="197"/>
      <c r="F2424" s="202"/>
      <c r="G2424" s="203"/>
    </row>
    <row r="2425" spans="2:7" ht="117">
      <c r="C2425" s="199" t="s">
        <v>927</v>
      </c>
      <c r="D2425" s="200"/>
      <c r="E2425" s="197"/>
      <c r="F2425" s="202"/>
      <c r="G2425" s="203"/>
    </row>
    <row r="2426" spans="2:7">
      <c r="C2426" s="201"/>
      <c r="D2426" s="200"/>
      <c r="E2426" s="197"/>
      <c r="F2426" s="202"/>
      <c r="G2426" s="203"/>
    </row>
    <row r="2427" spans="2:7">
      <c r="B2427" s="230">
        <f>B2423+1</f>
        <v>7</v>
      </c>
      <c r="C2427" s="201" t="s">
        <v>928</v>
      </c>
      <c r="D2427" s="200" t="s">
        <v>920</v>
      </c>
      <c r="E2427" s="197">
        <v>3</v>
      </c>
      <c r="F2427" s="202">
        <v>35000</v>
      </c>
      <c r="G2427" s="203">
        <f>E2427*F2427</f>
        <v>105000</v>
      </c>
    </row>
    <row r="2428" spans="2:7">
      <c r="C2428" s="201"/>
      <c r="D2428" s="200"/>
      <c r="E2428" s="197"/>
      <c r="F2428" s="202"/>
      <c r="G2428" s="203"/>
    </row>
    <row r="2429" spans="2:7">
      <c r="B2429" s="230">
        <f>B2427+1</f>
        <v>8</v>
      </c>
      <c r="C2429" s="201" t="s">
        <v>929</v>
      </c>
      <c r="D2429" s="200" t="s">
        <v>920</v>
      </c>
      <c r="E2429" s="197">
        <v>4</v>
      </c>
      <c r="F2429" s="202">
        <v>1500</v>
      </c>
      <c r="G2429" s="203">
        <f>E2429*F2429</f>
        <v>6000</v>
      </c>
    </row>
    <row r="2430" spans="2:7">
      <c r="C2430" s="201"/>
      <c r="D2430" s="200"/>
      <c r="E2430" s="197"/>
      <c r="F2430" s="202"/>
      <c r="G2430" s="203"/>
    </row>
    <row r="2431" spans="2:7">
      <c r="B2431" s="230">
        <f t="shared" ref="B2431:B2433" si="67">B2429+1</f>
        <v>9</v>
      </c>
      <c r="C2431" s="201" t="s">
        <v>930</v>
      </c>
      <c r="D2431" s="200" t="s">
        <v>920</v>
      </c>
      <c r="E2431" s="197">
        <v>37</v>
      </c>
      <c r="F2431" s="202">
        <v>1500</v>
      </c>
      <c r="G2431" s="203">
        <f>E2431*F2431</f>
        <v>55500</v>
      </c>
    </row>
    <row r="2432" spans="2:7">
      <c r="C2432" s="201"/>
      <c r="D2432" s="200"/>
      <c r="E2432" s="197"/>
      <c r="F2432" s="202"/>
      <c r="G2432" s="203"/>
    </row>
    <row r="2433" spans="2:7">
      <c r="B2433" s="230">
        <f t="shared" si="67"/>
        <v>10</v>
      </c>
      <c r="C2433" s="201" t="s">
        <v>931</v>
      </c>
      <c r="D2433" s="200" t="s">
        <v>920</v>
      </c>
      <c r="E2433" s="197">
        <v>37</v>
      </c>
      <c r="F2433" s="202">
        <v>1850</v>
      </c>
      <c r="G2433" s="203">
        <f>E2433*F2433</f>
        <v>68450</v>
      </c>
    </row>
    <row r="2434" spans="2:7">
      <c r="C2434" s="201"/>
      <c r="D2434" s="200"/>
      <c r="E2434" s="197"/>
      <c r="F2434" s="202"/>
      <c r="G2434" s="203"/>
    </row>
    <row r="2435" spans="2:7" ht="117">
      <c r="C2435" s="199" t="s">
        <v>932</v>
      </c>
      <c r="D2435" s="200"/>
      <c r="E2435" s="197"/>
      <c r="F2435" s="202"/>
      <c r="G2435" s="203"/>
    </row>
    <row r="2436" spans="2:7">
      <c r="C2436" s="199"/>
      <c r="D2436" s="200"/>
      <c r="E2436" s="197"/>
      <c r="F2436" s="202"/>
      <c r="G2436" s="203"/>
    </row>
    <row r="2437" spans="2:7">
      <c r="B2437" s="230">
        <f>B2433+1</f>
        <v>11</v>
      </c>
      <c r="C2437" s="201" t="s">
        <v>933</v>
      </c>
      <c r="D2437" s="200" t="s">
        <v>920</v>
      </c>
      <c r="E2437" s="197">
        <v>3</v>
      </c>
      <c r="F2437" s="202">
        <v>35000</v>
      </c>
      <c r="G2437" s="203">
        <f>E2437*F2437</f>
        <v>105000</v>
      </c>
    </row>
    <row r="2438" spans="2:7">
      <c r="C2438" s="199"/>
      <c r="D2438" s="200"/>
      <c r="E2438" s="197"/>
      <c r="F2438" s="196"/>
      <c r="G2438" s="204"/>
    </row>
    <row r="2439" spans="2:7">
      <c r="C2439" s="199" t="s">
        <v>934</v>
      </c>
      <c r="D2439" s="200"/>
      <c r="E2439" s="197"/>
      <c r="F2439" s="196"/>
      <c r="G2439" s="204"/>
    </row>
    <row r="2440" spans="2:7">
      <c r="C2440" s="205"/>
      <c r="D2440" s="200"/>
      <c r="E2440" s="197"/>
      <c r="F2440" s="196"/>
      <c r="G2440" s="204"/>
    </row>
    <row r="2441" spans="2:7" ht="93.6">
      <c r="C2441" s="199" t="s">
        <v>935</v>
      </c>
      <c r="D2441" s="200"/>
      <c r="E2441" s="197"/>
      <c r="F2441" s="196"/>
      <c r="G2441" s="204"/>
    </row>
    <row r="2442" spans="2:7">
      <c r="C2442" s="206"/>
      <c r="D2442" s="200"/>
      <c r="E2442" s="197"/>
      <c r="F2442" s="196"/>
      <c r="G2442" s="204"/>
    </row>
    <row r="2443" spans="2:7">
      <c r="B2443" s="230">
        <f>B2437+1</f>
        <v>12</v>
      </c>
      <c r="C2443" s="201" t="s">
        <v>936</v>
      </c>
      <c r="D2443" s="200" t="s">
        <v>920</v>
      </c>
      <c r="E2443" s="197">
        <v>16</v>
      </c>
      <c r="F2443" s="202">
        <v>9100</v>
      </c>
      <c r="G2443" s="203">
        <f>E2443*F2443</f>
        <v>145600</v>
      </c>
    </row>
    <row r="2444" spans="2:7">
      <c r="C2444" s="201"/>
      <c r="D2444" s="200"/>
      <c r="E2444" s="197"/>
      <c r="F2444" s="202"/>
      <c r="G2444" s="203"/>
    </row>
    <row r="2445" spans="2:7">
      <c r="B2445" s="230">
        <f>B2443+1</f>
        <v>13</v>
      </c>
      <c r="C2445" s="201" t="s">
        <v>937</v>
      </c>
      <c r="D2445" s="200" t="s">
        <v>920</v>
      </c>
      <c r="E2445" s="197">
        <v>3</v>
      </c>
      <c r="F2445" s="202">
        <v>8450</v>
      </c>
      <c r="G2445" s="203">
        <f>E2445*F2445</f>
        <v>25350</v>
      </c>
    </row>
    <row r="2446" spans="2:7">
      <c r="C2446" s="201"/>
      <c r="D2446" s="200"/>
      <c r="E2446" s="197"/>
      <c r="F2446" s="202"/>
      <c r="G2446" s="203"/>
    </row>
    <row r="2447" spans="2:7">
      <c r="B2447" s="230">
        <f t="shared" ref="B2447:B2453" si="68">B2445+1</f>
        <v>14</v>
      </c>
      <c r="C2447" s="201" t="s">
        <v>938</v>
      </c>
      <c r="D2447" s="200" t="s">
        <v>920</v>
      </c>
      <c r="E2447" s="197">
        <v>8</v>
      </c>
      <c r="F2447" s="202">
        <v>8840</v>
      </c>
      <c r="G2447" s="203">
        <f>E2447*F2447</f>
        <v>70720</v>
      </c>
    </row>
    <row r="2448" spans="2:7">
      <c r="C2448" s="201"/>
      <c r="D2448" s="200"/>
      <c r="E2448" s="197"/>
      <c r="F2448" s="202"/>
      <c r="G2448" s="203"/>
    </row>
    <row r="2449" spans="2:7">
      <c r="B2449" s="230">
        <f t="shared" si="68"/>
        <v>15</v>
      </c>
      <c r="C2449" s="201" t="s">
        <v>939</v>
      </c>
      <c r="D2449" s="200" t="s">
        <v>920</v>
      </c>
      <c r="E2449" s="197">
        <v>6</v>
      </c>
      <c r="F2449" s="202">
        <v>9100</v>
      </c>
      <c r="G2449" s="203">
        <f>E2449*F2449</f>
        <v>54600</v>
      </c>
    </row>
    <row r="2450" spans="2:7">
      <c r="C2450" s="201"/>
      <c r="D2450" s="200"/>
      <c r="E2450" s="197"/>
      <c r="F2450" s="202"/>
      <c r="G2450" s="203"/>
    </row>
    <row r="2451" spans="2:7">
      <c r="B2451" s="230">
        <f t="shared" si="68"/>
        <v>16</v>
      </c>
      <c r="C2451" s="201" t="s">
        <v>940</v>
      </c>
      <c r="D2451" s="200" t="s">
        <v>920</v>
      </c>
      <c r="E2451" s="197">
        <v>9</v>
      </c>
      <c r="F2451" s="202">
        <v>9750</v>
      </c>
      <c r="G2451" s="203">
        <f>E2451*F2451</f>
        <v>87750</v>
      </c>
    </row>
    <row r="2452" spans="2:7">
      <c r="C2452" s="201"/>
      <c r="D2452" s="200"/>
      <c r="E2452" s="197"/>
      <c r="F2452" s="202"/>
      <c r="G2452" s="203"/>
    </row>
    <row r="2453" spans="2:7">
      <c r="B2453" s="230">
        <f t="shared" si="68"/>
        <v>17</v>
      </c>
      <c r="C2453" s="201" t="s">
        <v>941</v>
      </c>
      <c r="D2453" s="200" t="s">
        <v>920</v>
      </c>
      <c r="E2453" s="197">
        <v>2</v>
      </c>
      <c r="F2453" s="202">
        <v>12000</v>
      </c>
      <c r="G2453" s="203">
        <f>E2453*F2453</f>
        <v>24000</v>
      </c>
    </row>
    <row r="2454" spans="2:7">
      <c r="C2454" s="206"/>
      <c r="D2454" s="197"/>
      <c r="E2454" s="197"/>
      <c r="F2454" s="202"/>
      <c r="G2454" s="203"/>
    </row>
    <row r="2455" spans="2:7" ht="70.2">
      <c r="C2455" s="199" t="s">
        <v>942</v>
      </c>
      <c r="D2455" s="197"/>
      <c r="E2455" s="197"/>
      <c r="F2455" s="34"/>
      <c r="G2455" s="280"/>
    </row>
    <row r="2456" spans="2:7">
      <c r="C2456" s="206"/>
      <c r="D2456" s="197"/>
      <c r="E2456" s="197"/>
      <c r="F2456" s="34"/>
      <c r="G2456" s="280"/>
    </row>
    <row r="2457" spans="2:7">
      <c r="B2457" s="230">
        <f>B2453+1</f>
        <v>18</v>
      </c>
      <c r="C2457" s="201" t="s">
        <v>943</v>
      </c>
      <c r="D2457" s="200" t="s">
        <v>920</v>
      </c>
      <c r="E2457" s="197">
        <v>6</v>
      </c>
      <c r="F2457" s="202">
        <v>1950</v>
      </c>
      <c r="G2457" s="203">
        <f>E2457*F2457</f>
        <v>11700</v>
      </c>
    </row>
    <row r="2458" spans="2:7">
      <c r="C2458" s="206"/>
      <c r="D2458" s="197"/>
      <c r="E2458" s="197"/>
      <c r="F2458" s="202"/>
      <c r="G2458" s="203"/>
    </row>
    <row r="2459" spans="2:7">
      <c r="B2459" s="230">
        <f>B2457+1</f>
        <v>19</v>
      </c>
      <c r="C2459" s="201" t="s">
        <v>944</v>
      </c>
      <c r="D2459" s="200" t="s">
        <v>920</v>
      </c>
      <c r="E2459" s="197">
        <v>2</v>
      </c>
      <c r="F2459" s="202">
        <v>1950</v>
      </c>
      <c r="G2459" s="203">
        <f>E2459*F2459</f>
        <v>3900</v>
      </c>
    </row>
    <row r="2460" spans="2:7">
      <c r="C2460" s="206"/>
      <c r="D2460" s="197"/>
      <c r="E2460" s="197"/>
      <c r="F2460" s="202"/>
      <c r="G2460" s="203"/>
    </row>
    <row r="2461" spans="2:7">
      <c r="B2461" s="230">
        <f t="shared" ref="B2461:B2473" si="69">B2459+1</f>
        <v>20</v>
      </c>
      <c r="C2461" s="201" t="s">
        <v>945</v>
      </c>
      <c r="D2461" s="200" t="s">
        <v>920</v>
      </c>
      <c r="E2461" s="197">
        <v>7</v>
      </c>
      <c r="F2461" s="202">
        <v>2350</v>
      </c>
      <c r="G2461" s="203">
        <f>E2461*F2461</f>
        <v>16450</v>
      </c>
    </row>
    <row r="2462" spans="2:7">
      <c r="C2462" s="206"/>
      <c r="D2462" s="197"/>
      <c r="E2462" s="197"/>
      <c r="F2462" s="202"/>
      <c r="G2462" s="203"/>
    </row>
    <row r="2463" spans="2:7">
      <c r="B2463" s="230">
        <f t="shared" si="69"/>
        <v>21</v>
      </c>
      <c r="C2463" s="201" t="s">
        <v>946</v>
      </c>
      <c r="D2463" s="200" t="s">
        <v>920</v>
      </c>
      <c r="E2463" s="197">
        <v>9</v>
      </c>
      <c r="F2463" s="202">
        <v>1950</v>
      </c>
      <c r="G2463" s="203">
        <f>E2463*F2463</f>
        <v>17550</v>
      </c>
    </row>
    <row r="2464" spans="2:7">
      <c r="C2464" s="207"/>
      <c r="D2464" s="208"/>
      <c r="E2464" s="209"/>
      <c r="F2464" s="210"/>
      <c r="G2464" s="211"/>
    </row>
    <row r="2465" spans="2:7">
      <c r="B2465" s="230">
        <f t="shared" si="69"/>
        <v>22</v>
      </c>
      <c r="C2465" s="201" t="s">
        <v>947</v>
      </c>
      <c r="D2465" s="200" t="s">
        <v>920</v>
      </c>
      <c r="E2465" s="197">
        <v>2</v>
      </c>
      <c r="F2465" s="202">
        <v>2350</v>
      </c>
      <c r="G2465" s="203">
        <f>E2465*F2465</f>
        <v>4700</v>
      </c>
    </row>
    <row r="2466" spans="2:7">
      <c r="C2466" s="207"/>
      <c r="D2466" s="208"/>
      <c r="E2466" s="209"/>
      <c r="F2466" s="210"/>
      <c r="G2466" s="211"/>
    </row>
    <row r="2467" spans="2:7">
      <c r="B2467" s="230">
        <f t="shared" si="69"/>
        <v>23</v>
      </c>
      <c r="C2467" s="201" t="s">
        <v>948</v>
      </c>
      <c r="D2467" s="200" t="s">
        <v>920</v>
      </c>
      <c r="E2467" s="197">
        <v>2</v>
      </c>
      <c r="F2467" s="202">
        <v>2950</v>
      </c>
      <c r="G2467" s="203">
        <f>E2467*F2467</f>
        <v>5900</v>
      </c>
    </row>
    <row r="2468" spans="2:7">
      <c r="C2468" s="201"/>
      <c r="D2468" s="200"/>
      <c r="E2468" s="197"/>
      <c r="F2468" s="202"/>
      <c r="G2468" s="203"/>
    </row>
    <row r="2469" spans="2:7">
      <c r="B2469" s="230">
        <f t="shared" si="69"/>
        <v>24</v>
      </c>
      <c r="C2469" s="201" t="s">
        <v>949</v>
      </c>
      <c r="D2469" s="200" t="s">
        <v>920</v>
      </c>
      <c r="E2469" s="197">
        <v>3</v>
      </c>
      <c r="F2469" s="202">
        <v>2950</v>
      </c>
      <c r="G2469" s="203">
        <f>E2469*F2469</f>
        <v>8850</v>
      </c>
    </row>
    <row r="2470" spans="2:7">
      <c r="C2470" s="212"/>
      <c r="D2470" s="213"/>
      <c r="E2470" s="213"/>
      <c r="F2470" s="214"/>
      <c r="G2470" s="203"/>
    </row>
    <row r="2471" spans="2:7">
      <c r="B2471" s="230">
        <f t="shared" si="69"/>
        <v>25</v>
      </c>
      <c r="C2471" s="201" t="s">
        <v>950</v>
      </c>
      <c r="D2471" s="200" t="s">
        <v>920</v>
      </c>
      <c r="E2471" s="197">
        <v>3</v>
      </c>
      <c r="F2471" s="202">
        <v>2950</v>
      </c>
      <c r="G2471" s="203">
        <f>E2471*F2471</f>
        <v>8850</v>
      </c>
    </row>
    <row r="2472" spans="2:7">
      <c r="C2472" s="201"/>
      <c r="D2472" s="200"/>
      <c r="E2472" s="197"/>
      <c r="F2472" s="202"/>
      <c r="G2472" s="203"/>
    </row>
    <row r="2473" spans="2:7">
      <c r="B2473" s="230">
        <f t="shared" si="69"/>
        <v>26</v>
      </c>
      <c r="C2473" s="201" t="s">
        <v>951</v>
      </c>
      <c r="D2473" s="200" t="s">
        <v>920</v>
      </c>
      <c r="E2473" s="197">
        <v>2</v>
      </c>
      <c r="F2473" s="202">
        <v>2950</v>
      </c>
      <c r="G2473" s="203">
        <f>E2473*F2473</f>
        <v>5900</v>
      </c>
    </row>
    <row r="2474" spans="2:7">
      <c r="C2474" s="199"/>
      <c r="D2474" s="200"/>
      <c r="E2474" s="197"/>
      <c r="F2474" s="196"/>
      <c r="G2474" s="204"/>
    </row>
    <row r="2475" spans="2:7">
      <c r="C2475" s="205" t="s">
        <v>952</v>
      </c>
      <c r="D2475" s="197"/>
      <c r="E2475" s="197"/>
      <c r="F2475" s="196"/>
      <c r="G2475" s="204"/>
    </row>
    <row r="2476" spans="2:7">
      <c r="C2476" s="206"/>
      <c r="D2476" s="197"/>
      <c r="E2476" s="197"/>
      <c r="F2476" s="202"/>
      <c r="G2476" s="203"/>
    </row>
    <row r="2477" spans="2:7" ht="93.6">
      <c r="C2477" s="199" t="s">
        <v>953</v>
      </c>
      <c r="D2477" s="197"/>
      <c r="E2477" s="197"/>
      <c r="F2477" s="202"/>
      <c r="G2477" s="203"/>
    </row>
    <row r="2478" spans="2:7">
      <c r="C2478" s="199"/>
      <c r="D2478" s="197"/>
      <c r="E2478" s="197"/>
      <c r="F2478" s="202"/>
      <c r="G2478" s="203"/>
    </row>
    <row r="2479" spans="2:7">
      <c r="B2479" s="230">
        <f>B2473+1</f>
        <v>27</v>
      </c>
      <c r="C2479" s="206" t="s">
        <v>954</v>
      </c>
      <c r="D2479" s="197" t="s">
        <v>32</v>
      </c>
      <c r="E2479" s="197">
        <v>260</v>
      </c>
      <c r="F2479" s="202">
        <v>90</v>
      </c>
      <c r="G2479" s="203">
        <f>E2479*F2479</f>
        <v>23400</v>
      </c>
    </row>
    <row r="2480" spans="2:7">
      <c r="C2480" s="206"/>
      <c r="D2480" s="197"/>
      <c r="E2480" s="197"/>
      <c r="F2480" s="202"/>
      <c r="G2480" s="203"/>
    </row>
    <row r="2481" spans="2:7">
      <c r="B2481" s="230">
        <f>B2479+1</f>
        <v>28</v>
      </c>
      <c r="C2481" s="206" t="s">
        <v>955</v>
      </c>
      <c r="D2481" s="197" t="s">
        <v>32</v>
      </c>
      <c r="E2481" s="197">
        <v>96</v>
      </c>
      <c r="F2481" s="202">
        <v>100</v>
      </c>
      <c r="G2481" s="203">
        <f>E2481*F2481</f>
        <v>9600</v>
      </c>
    </row>
    <row r="2482" spans="2:7">
      <c r="C2482" s="206"/>
      <c r="D2482" s="197"/>
      <c r="E2482" s="197"/>
      <c r="F2482" s="202"/>
      <c r="G2482" s="203"/>
    </row>
    <row r="2483" spans="2:7">
      <c r="B2483" s="230">
        <f t="shared" ref="B2483:B2495" si="70">B2481+1</f>
        <v>29</v>
      </c>
      <c r="C2483" s="206" t="s">
        <v>956</v>
      </c>
      <c r="D2483" s="197" t="s">
        <v>32</v>
      </c>
      <c r="E2483" s="197">
        <v>330</v>
      </c>
      <c r="F2483" s="202">
        <v>120</v>
      </c>
      <c r="G2483" s="203">
        <f>E2483*F2483</f>
        <v>39600</v>
      </c>
    </row>
    <row r="2484" spans="2:7">
      <c r="C2484" s="206"/>
      <c r="D2484" s="197"/>
      <c r="E2484" s="197"/>
      <c r="F2484" s="202"/>
      <c r="G2484" s="203"/>
    </row>
    <row r="2485" spans="2:7">
      <c r="B2485" s="230">
        <f t="shared" si="70"/>
        <v>30</v>
      </c>
      <c r="C2485" s="206" t="s">
        <v>957</v>
      </c>
      <c r="D2485" s="197" t="s">
        <v>32</v>
      </c>
      <c r="E2485" s="197">
        <v>159</v>
      </c>
      <c r="F2485" s="202">
        <v>150</v>
      </c>
      <c r="G2485" s="203">
        <f>E2485*F2485</f>
        <v>23850</v>
      </c>
    </row>
    <row r="2486" spans="2:7">
      <c r="C2486" s="206"/>
      <c r="D2486" s="197"/>
      <c r="E2486" s="197"/>
      <c r="F2486" s="202"/>
      <c r="G2486" s="203"/>
    </row>
    <row r="2487" spans="2:7">
      <c r="B2487" s="230">
        <f t="shared" si="70"/>
        <v>31</v>
      </c>
      <c r="C2487" s="206" t="s">
        <v>958</v>
      </c>
      <c r="D2487" s="197" t="s">
        <v>32</v>
      </c>
      <c r="E2487" s="197">
        <v>44</v>
      </c>
      <c r="F2487" s="202">
        <v>170</v>
      </c>
      <c r="G2487" s="203">
        <f>E2487*F2487</f>
        <v>7480</v>
      </c>
    </row>
    <row r="2488" spans="2:7">
      <c r="C2488" s="206"/>
      <c r="D2488" s="197"/>
      <c r="E2488" s="197"/>
      <c r="F2488" s="202"/>
      <c r="G2488" s="203"/>
    </row>
    <row r="2489" spans="2:7">
      <c r="B2489" s="230">
        <f t="shared" si="70"/>
        <v>32</v>
      </c>
      <c r="C2489" s="206" t="s">
        <v>959</v>
      </c>
      <c r="D2489" s="197" t="s">
        <v>32</v>
      </c>
      <c r="E2489" s="197">
        <v>26</v>
      </c>
      <c r="F2489" s="202">
        <v>190</v>
      </c>
      <c r="G2489" s="203">
        <f>E2489*F2489</f>
        <v>4940</v>
      </c>
    </row>
    <row r="2490" spans="2:7">
      <c r="C2490" s="206"/>
      <c r="D2490" s="197"/>
      <c r="E2490" s="197"/>
      <c r="F2490" s="202"/>
      <c r="G2490" s="203"/>
    </row>
    <row r="2491" spans="2:7">
      <c r="B2491" s="230">
        <f t="shared" si="70"/>
        <v>33</v>
      </c>
      <c r="C2491" s="206" t="s">
        <v>960</v>
      </c>
      <c r="D2491" s="197" t="s">
        <v>32</v>
      </c>
      <c r="E2491" s="197">
        <v>33</v>
      </c>
      <c r="F2491" s="202">
        <v>210</v>
      </c>
      <c r="G2491" s="203">
        <f>E2491*F2491</f>
        <v>6930</v>
      </c>
    </row>
    <row r="2492" spans="2:7">
      <c r="C2492" s="206"/>
      <c r="D2492" s="197"/>
      <c r="E2492" s="197"/>
      <c r="F2492" s="202"/>
      <c r="G2492" s="203"/>
    </row>
    <row r="2493" spans="2:7">
      <c r="B2493" s="230">
        <f t="shared" si="70"/>
        <v>34</v>
      </c>
      <c r="C2493" s="206" t="s">
        <v>961</v>
      </c>
      <c r="D2493" s="197" t="s">
        <v>32</v>
      </c>
      <c r="E2493" s="197">
        <v>24</v>
      </c>
      <c r="F2493" s="202">
        <v>250</v>
      </c>
      <c r="G2493" s="203">
        <f>E2493*F2493</f>
        <v>6000</v>
      </c>
    </row>
    <row r="2494" spans="2:7">
      <c r="C2494" s="206"/>
      <c r="D2494" s="197"/>
      <c r="E2494" s="197"/>
      <c r="F2494" s="202"/>
      <c r="G2494" s="203"/>
    </row>
    <row r="2495" spans="2:7">
      <c r="B2495" s="230">
        <f t="shared" si="70"/>
        <v>35</v>
      </c>
      <c r="C2495" s="206" t="s">
        <v>962</v>
      </c>
      <c r="D2495" s="197" t="s">
        <v>32</v>
      </c>
      <c r="E2495" s="197">
        <v>14</v>
      </c>
      <c r="F2495" s="202">
        <v>310</v>
      </c>
      <c r="G2495" s="203">
        <f>E2495*F2495</f>
        <v>4340</v>
      </c>
    </row>
    <row r="2496" spans="2:7">
      <c r="C2496" s="206"/>
      <c r="D2496" s="197"/>
      <c r="E2496" s="197"/>
      <c r="F2496" s="202"/>
      <c r="G2496" s="203"/>
    </row>
    <row r="2497" spans="2:7" ht="70.2">
      <c r="C2497" s="199" t="s">
        <v>963</v>
      </c>
      <c r="D2497" s="197"/>
      <c r="E2497" s="197"/>
      <c r="F2497" s="202"/>
      <c r="G2497" s="203"/>
    </row>
    <row r="2498" spans="2:7">
      <c r="C2498" s="199"/>
      <c r="D2498" s="197"/>
      <c r="E2498" s="197"/>
      <c r="F2498" s="202"/>
      <c r="G2498" s="203"/>
    </row>
    <row r="2499" spans="2:7">
      <c r="B2499" s="230">
        <f>B2495+1</f>
        <v>36</v>
      </c>
      <c r="C2499" s="201" t="s">
        <v>964</v>
      </c>
      <c r="D2499" s="200" t="s">
        <v>920</v>
      </c>
      <c r="E2499" s="197">
        <v>10</v>
      </c>
      <c r="F2499" s="202">
        <v>450</v>
      </c>
      <c r="G2499" s="203">
        <f>E2499*F2499</f>
        <v>4500</v>
      </c>
    </row>
    <row r="2500" spans="2:7">
      <c r="C2500" s="201"/>
      <c r="D2500" s="200"/>
      <c r="E2500" s="197"/>
      <c r="F2500" s="202"/>
      <c r="G2500" s="203"/>
    </row>
    <row r="2501" spans="2:7">
      <c r="B2501" s="230">
        <f>B2499+1</f>
        <v>37</v>
      </c>
      <c r="C2501" s="201" t="s">
        <v>965</v>
      </c>
      <c r="D2501" s="200" t="s">
        <v>920</v>
      </c>
      <c r="E2501" s="197">
        <v>10</v>
      </c>
      <c r="F2501" s="202">
        <v>550</v>
      </c>
      <c r="G2501" s="203">
        <f>E2501*F2501</f>
        <v>5500</v>
      </c>
    </row>
    <row r="2502" spans="2:7">
      <c r="C2502" s="206"/>
      <c r="D2502" s="197"/>
      <c r="E2502" s="197"/>
      <c r="F2502" s="202"/>
      <c r="G2502" s="203"/>
    </row>
    <row r="2503" spans="2:7">
      <c r="B2503" s="230">
        <f t="shared" ref="B2503:B2511" si="71">B2501+1</f>
        <v>38</v>
      </c>
      <c r="C2503" s="201" t="s">
        <v>966</v>
      </c>
      <c r="D2503" s="200" t="s">
        <v>920</v>
      </c>
      <c r="E2503" s="197">
        <v>26</v>
      </c>
      <c r="F2503" s="202">
        <v>650</v>
      </c>
      <c r="G2503" s="203">
        <f>E2503*F2503</f>
        <v>16900</v>
      </c>
    </row>
    <row r="2504" spans="2:7">
      <c r="C2504" s="201"/>
      <c r="D2504" s="200"/>
      <c r="E2504" s="197"/>
      <c r="F2504" s="202"/>
      <c r="G2504" s="203"/>
    </row>
    <row r="2505" spans="2:7">
      <c r="B2505" s="230">
        <f t="shared" si="71"/>
        <v>39</v>
      </c>
      <c r="C2505" s="201" t="s">
        <v>967</v>
      </c>
      <c r="D2505" s="200" t="s">
        <v>920</v>
      </c>
      <c r="E2505" s="197">
        <v>21</v>
      </c>
      <c r="F2505" s="202">
        <v>750</v>
      </c>
      <c r="G2505" s="203">
        <f>E2505*F2505</f>
        <v>15750</v>
      </c>
    </row>
    <row r="2506" spans="2:7">
      <c r="C2506" s="201"/>
      <c r="D2506" s="200"/>
      <c r="E2506" s="197"/>
      <c r="F2506" s="202"/>
      <c r="G2506" s="203"/>
    </row>
    <row r="2507" spans="2:7">
      <c r="B2507" s="230">
        <f t="shared" si="71"/>
        <v>40</v>
      </c>
      <c r="C2507" s="201" t="s">
        <v>968</v>
      </c>
      <c r="D2507" s="200" t="s">
        <v>920</v>
      </c>
      <c r="E2507" s="197">
        <v>22</v>
      </c>
      <c r="F2507" s="202">
        <v>780</v>
      </c>
      <c r="G2507" s="203">
        <f>E2507*F2507</f>
        <v>17160</v>
      </c>
    </row>
    <row r="2508" spans="2:7">
      <c r="C2508" s="206"/>
      <c r="D2508" s="197"/>
      <c r="E2508" s="197"/>
      <c r="F2508" s="202"/>
      <c r="G2508" s="203"/>
    </row>
    <row r="2509" spans="2:7">
      <c r="B2509" s="230">
        <f t="shared" si="71"/>
        <v>41</v>
      </c>
      <c r="C2509" s="201" t="s">
        <v>969</v>
      </c>
      <c r="D2509" s="200" t="s">
        <v>920</v>
      </c>
      <c r="E2509" s="197">
        <v>16</v>
      </c>
      <c r="F2509" s="202">
        <v>810</v>
      </c>
      <c r="G2509" s="203">
        <f>E2509*F2509</f>
        <v>12960</v>
      </c>
    </row>
    <row r="2510" spans="2:7">
      <c r="C2510" s="201"/>
      <c r="D2510" s="200"/>
      <c r="E2510" s="197"/>
      <c r="F2510" s="202"/>
      <c r="G2510" s="203"/>
    </row>
    <row r="2511" spans="2:7">
      <c r="B2511" s="230">
        <f t="shared" si="71"/>
        <v>42</v>
      </c>
      <c r="C2511" s="201" t="s">
        <v>970</v>
      </c>
      <c r="D2511" s="200" t="s">
        <v>920</v>
      </c>
      <c r="E2511" s="197">
        <v>13</v>
      </c>
      <c r="F2511" s="202">
        <v>890</v>
      </c>
      <c r="G2511" s="203">
        <f>E2511*F2511</f>
        <v>11570</v>
      </c>
    </row>
    <row r="2512" spans="2:7">
      <c r="C2512" s="201"/>
      <c r="D2512" s="200"/>
      <c r="E2512" s="197"/>
      <c r="F2512" s="202"/>
      <c r="G2512" s="203"/>
    </row>
    <row r="2513" spans="2:7">
      <c r="C2513" s="199" t="s">
        <v>971</v>
      </c>
      <c r="D2513" s="197"/>
      <c r="E2513" s="197"/>
      <c r="F2513" s="202"/>
      <c r="G2513" s="203"/>
    </row>
    <row r="2514" spans="2:7">
      <c r="C2514" s="201"/>
      <c r="D2514" s="200"/>
      <c r="E2514" s="197"/>
      <c r="F2514" s="202"/>
      <c r="G2514" s="203"/>
    </row>
    <row r="2515" spans="2:7">
      <c r="B2515" s="230">
        <f>B2511+1</f>
        <v>43</v>
      </c>
      <c r="C2515" s="201" t="s">
        <v>972</v>
      </c>
      <c r="D2515" s="200" t="s">
        <v>920</v>
      </c>
      <c r="E2515" s="197">
        <v>37</v>
      </c>
      <c r="F2515" s="202">
        <v>2500</v>
      </c>
      <c r="G2515" s="203">
        <f>E2515*F2515</f>
        <v>92500</v>
      </c>
    </row>
    <row r="2516" spans="2:7">
      <c r="C2516" s="201"/>
      <c r="D2516" s="200"/>
      <c r="E2516" s="197"/>
      <c r="F2516" s="202"/>
      <c r="G2516" s="203"/>
    </row>
    <row r="2517" spans="2:7" ht="46.8">
      <c r="C2517" s="199" t="s">
        <v>973</v>
      </c>
      <c r="D2517" s="197"/>
      <c r="E2517" s="197"/>
      <c r="F2517" s="202"/>
      <c r="G2517" s="203"/>
    </row>
    <row r="2518" spans="2:7">
      <c r="C2518" s="206"/>
      <c r="D2518" s="197"/>
      <c r="E2518" s="197"/>
      <c r="F2518" s="202"/>
      <c r="G2518" s="203"/>
    </row>
    <row r="2519" spans="2:7">
      <c r="B2519" s="230">
        <f>B2515+1</f>
        <v>44</v>
      </c>
      <c r="C2519" s="206" t="s">
        <v>974</v>
      </c>
      <c r="D2519" s="197" t="s">
        <v>32</v>
      </c>
      <c r="E2519" s="197">
        <v>90</v>
      </c>
      <c r="F2519" s="202">
        <v>450</v>
      </c>
      <c r="G2519" s="203">
        <f>E2519*F2519</f>
        <v>40500</v>
      </c>
    </row>
    <row r="2520" spans="2:7">
      <c r="C2520" s="206"/>
      <c r="D2520" s="197"/>
      <c r="E2520" s="197"/>
      <c r="F2520" s="202"/>
      <c r="G2520" s="203"/>
    </row>
    <row r="2521" spans="2:7">
      <c r="B2521" s="230">
        <f>B2519+1</f>
        <v>45</v>
      </c>
      <c r="C2521" s="206" t="s">
        <v>975</v>
      </c>
      <c r="D2521" s="197" t="s">
        <v>32</v>
      </c>
      <c r="E2521" s="197">
        <v>80</v>
      </c>
      <c r="F2521" s="202">
        <v>320</v>
      </c>
      <c r="G2521" s="203">
        <f>E2521*F2521</f>
        <v>25600</v>
      </c>
    </row>
    <row r="2522" spans="2:7">
      <c r="C2522" s="223"/>
      <c r="D2522" s="279"/>
      <c r="E2522" s="279"/>
      <c r="F2522" s="34"/>
      <c r="G2522" s="280"/>
    </row>
    <row r="2523" spans="2:7">
      <c r="B2523" s="230">
        <f t="shared" ref="B2523" si="72">B2521+1</f>
        <v>46</v>
      </c>
      <c r="C2523" s="206" t="s">
        <v>976</v>
      </c>
      <c r="D2523" s="197" t="s">
        <v>32</v>
      </c>
      <c r="E2523" s="197">
        <v>250</v>
      </c>
      <c r="F2523" s="202">
        <v>210</v>
      </c>
      <c r="G2523" s="203">
        <f>E2523*F2523</f>
        <v>52500</v>
      </c>
    </row>
    <row r="2524" spans="2:7">
      <c r="C2524" s="206"/>
      <c r="D2524" s="197"/>
      <c r="E2524" s="197"/>
      <c r="F2524" s="202"/>
      <c r="G2524" s="203"/>
    </row>
    <row r="2525" spans="2:7">
      <c r="C2525" s="199" t="s">
        <v>977</v>
      </c>
      <c r="D2525" s="197"/>
      <c r="E2525" s="197"/>
      <c r="F2525" s="202"/>
      <c r="G2525" s="203"/>
    </row>
    <row r="2526" spans="2:7">
      <c r="C2526" s="199"/>
      <c r="D2526" s="197"/>
      <c r="E2526" s="197"/>
      <c r="F2526" s="202"/>
      <c r="G2526" s="203"/>
    </row>
    <row r="2527" spans="2:7">
      <c r="B2527" s="230">
        <f>B2523+1</f>
        <v>47</v>
      </c>
      <c r="C2527" s="206" t="s">
        <v>978</v>
      </c>
      <c r="D2527" s="197" t="s">
        <v>920</v>
      </c>
      <c r="E2527" s="197">
        <v>45</v>
      </c>
      <c r="F2527" s="202">
        <v>510</v>
      </c>
      <c r="G2527" s="203">
        <f>E2527*F2527</f>
        <v>22950</v>
      </c>
    </row>
    <row r="2528" spans="2:7">
      <c r="C2528" s="206"/>
      <c r="D2528" s="197"/>
      <c r="E2528" s="197"/>
      <c r="F2528" s="202"/>
      <c r="G2528" s="203"/>
    </row>
    <row r="2529" spans="2:7">
      <c r="B2529" s="230">
        <f>B2527+1</f>
        <v>48</v>
      </c>
      <c r="C2529" s="206" t="s">
        <v>979</v>
      </c>
      <c r="D2529" s="197" t="s">
        <v>920</v>
      </c>
      <c r="E2529" s="197">
        <v>41</v>
      </c>
      <c r="F2529" s="202">
        <v>420</v>
      </c>
      <c r="G2529" s="203">
        <f>E2529*F2529</f>
        <v>17220</v>
      </c>
    </row>
    <row r="2530" spans="2:7">
      <c r="C2530" s="206"/>
      <c r="D2530" s="197"/>
      <c r="E2530" s="197"/>
      <c r="F2530" s="202"/>
      <c r="G2530" s="203"/>
    </row>
    <row r="2531" spans="2:7">
      <c r="B2531" s="230">
        <f>B2529+1</f>
        <v>49</v>
      </c>
      <c r="C2531" s="206" t="s">
        <v>980</v>
      </c>
      <c r="D2531" s="197" t="s">
        <v>920</v>
      </c>
      <c r="E2531" s="197">
        <v>126</v>
      </c>
      <c r="F2531" s="202">
        <v>380</v>
      </c>
      <c r="G2531" s="203">
        <f>E2531*F2531</f>
        <v>47880</v>
      </c>
    </row>
    <row r="2532" spans="2:7">
      <c r="C2532" s="206"/>
      <c r="D2532" s="197"/>
      <c r="E2532" s="197"/>
      <c r="F2532" s="202"/>
      <c r="G2532" s="203"/>
    </row>
    <row r="2533" spans="2:7" ht="46.8">
      <c r="C2533" s="199" t="s">
        <v>981</v>
      </c>
      <c r="D2533" s="197"/>
      <c r="E2533" s="197"/>
      <c r="F2533" s="202"/>
      <c r="G2533" s="203"/>
    </row>
    <row r="2534" spans="2:7">
      <c r="C2534" s="206"/>
      <c r="D2534" s="197"/>
      <c r="E2534" s="197"/>
      <c r="F2534" s="202"/>
      <c r="G2534" s="203"/>
    </row>
    <row r="2535" spans="2:7">
      <c r="C2535" s="206" t="s">
        <v>982</v>
      </c>
      <c r="D2535" s="197" t="s">
        <v>32</v>
      </c>
      <c r="E2535" s="197">
        <v>30</v>
      </c>
      <c r="F2535" s="202">
        <v>320</v>
      </c>
      <c r="G2535" s="203">
        <f>E2535*F2535</f>
        <v>9600</v>
      </c>
    </row>
    <row r="2536" spans="2:7">
      <c r="C2536" s="206"/>
      <c r="D2536" s="197"/>
      <c r="E2536" s="197"/>
      <c r="F2536" s="202"/>
      <c r="G2536" s="203"/>
    </row>
    <row r="2537" spans="2:7">
      <c r="C2537" s="215" t="s">
        <v>983</v>
      </c>
      <c r="D2537" s="197"/>
      <c r="E2537" s="197"/>
      <c r="F2537" s="202"/>
      <c r="G2537" s="203"/>
    </row>
    <row r="2538" spans="2:7">
      <c r="C2538" s="205"/>
      <c r="D2538" s="197"/>
      <c r="E2538" s="197"/>
      <c r="F2538" s="202"/>
      <c r="G2538" s="203"/>
    </row>
    <row r="2539" spans="2:7">
      <c r="B2539" s="230">
        <f>B2531+1</f>
        <v>50</v>
      </c>
      <c r="C2539" s="206" t="s">
        <v>984</v>
      </c>
      <c r="D2539" s="197" t="s">
        <v>920</v>
      </c>
      <c r="E2539" s="197">
        <v>16</v>
      </c>
      <c r="F2539" s="202">
        <v>450</v>
      </c>
      <c r="G2539" s="203">
        <f>E2539*F2539</f>
        <v>7200</v>
      </c>
    </row>
    <row r="2540" spans="2:7">
      <c r="C2540" s="205"/>
      <c r="D2540" s="197"/>
      <c r="E2540" s="197"/>
      <c r="F2540" s="202"/>
      <c r="G2540" s="203"/>
    </row>
    <row r="2541" spans="2:7">
      <c r="C2541" s="205" t="s">
        <v>985</v>
      </c>
      <c r="D2541" s="197"/>
      <c r="E2541" s="197"/>
      <c r="F2541" s="202"/>
      <c r="G2541" s="203"/>
    </row>
    <row r="2542" spans="2:7">
      <c r="C2542" s="206"/>
      <c r="D2542" s="197"/>
      <c r="E2542" s="197"/>
      <c r="F2542" s="202"/>
      <c r="G2542" s="203"/>
    </row>
    <row r="2543" spans="2:7" ht="46.8">
      <c r="B2543" s="230">
        <f>B2539+1</f>
        <v>51</v>
      </c>
      <c r="C2543" s="207" t="s">
        <v>986</v>
      </c>
      <c r="D2543" s="197" t="s">
        <v>32</v>
      </c>
      <c r="E2543" s="197">
        <v>260</v>
      </c>
      <c r="F2543" s="202">
        <v>210</v>
      </c>
      <c r="G2543" s="203">
        <f>E2543*F2543</f>
        <v>54600</v>
      </c>
    </row>
    <row r="2544" spans="2:7">
      <c r="C2544" s="206"/>
      <c r="D2544" s="197"/>
      <c r="E2544" s="197"/>
      <c r="F2544" s="202"/>
      <c r="G2544" s="203"/>
    </row>
    <row r="2545" spans="2:7">
      <c r="C2545" s="205" t="s">
        <v>987</v>
      </c>
      <c r="D2545" s="197"/>
      <c r="E2545" s="197"/>
      <c r="F2545" s="202"/>
      <c r="G2545" s="203"/>
    </row>
    <row r="2546" spans="2:7">
      <c r="C2546" s="206"/>
      <c r="D2546" s="197"/>
      <c r="E2546" s="197"/>
      <c r="F2546" s="202"/>
      <c r="G2546" s="203"/>
    </row>
    <row r="2547" spans="2:7">
      <c r="B2547" s="230">
        <f>B2543+1</f>
        <v>52</v>
      </c>
      <c r="C2547" s="206" t="s">
        <v>988</v>
      </c>
      <c r="D2547" s="197" t="s">
        <v>32</v>
      </c>
      <c r="E2547" s="197">
        <v>150</v>
      </c>
      <c r="F2547" s="202">
        <v>90</v>
      </c>
      <c r="G2547" s="203">
        <f>E2547*F2547</f>
        <v>13500</v>
      </c>
    </row>
    <row r="2548" spans="2:7">
      <c r="C2548" s="206"/>
      <c r="D2548" s="197"/>
      <c r="E2548" s="197"/>
      <c r="F2548" s="202"/>
      <c r="G2548" s="203"/>
    </row>
    <row r="2549" spans="2:7">
      <c r="B2549" s="230">
        <f>B2547+1</f>
        <v>53</v>
      </c>
      <c r="C2549" s="206" t="s">
        <v>989</v>
      </c>
      <c r="D2549" s="197" t="s">
        <v>32</v>
      </c>
      <c r="E2549" s="197">
        <v>100</v>
      </c>
      <c r="F2549" s="202">
        <v>75</v>
      </c>
      <c r="G2549" s="203">
        <f>E2549*F2549</f>
        <v>7500</v>
      </c>
    </row>
    <row r="2550" spans="2:7">
      <c r="C2550" s="206"/>
      <c r="D2550" s="197"/>
      <c r="E2550" s="197"/>
      <c r="F2550" s="202"/>
      <c r="G2550" s="203"/>
    </row>
    <row r="2551" spans="2:7">
      <c r="C2551" s="199" t="s">
        <v>990</v>
      </c>
      <c r="D2551" s="197"/>
      <c r="E2551" s="197"/>
      <c r="F2551" s="202"/>
      <c r="G2551" s="203"/>
    </row>
    <row r="2552" spans="2:7">
      <c r="C2552" s="205"/>
      <c r="D2552" s="197"/>
      <c r="E2552" s="197"/>
      <c r="F2552" s="196"/>
      <c r="G2552" s="204"/>
    </row>
    <row r="2553" spans="2:7">
      <c r="B2553" s="230">
        <f>B2549+1</f>
        <v>54</v>
      </c>
      <c r="C2553" s="206" t="s">
        <v>991</v>
      </c>
      <c r="D2553" s="197" t="s">
        <v>920</v>
      </c>
      <c r="E2553" s="197">
        <v>73</v>
      </c>
      <c r="F2553" s="202">
        <v>182</v>
      </c>
      <c r="G2553" s="203">
        <f>E2553*F2553</f>
        <v>13286</v>
      </c>
    </row>
    <row r="2554" spans="2:7">
      <c r="C2554" s="206"/>
      <c r="D2554" s="197"/>
      <c r="E2554" s="197"/>
      <c r="F2554" s="202"/>
      <c r="G2554" s="203"/>
    </row>
    <row r="2555" spans="2:7">
      <c r="B2555" s="230">
        <f>B2553+1</f>
        <v>55</v>
      </c>
      <c r="C2555" s="206" t="s">
        <v>992</v>
      </c>
      <c r="D2555" s="197" t="s">
        <v>920</v>
      </c>
      <c r="E2555" s="197">
        <v>49</v>
      </c>
      <c r="F2555" s="202">
        <v>150</v>
      </c>
      <c r="G2555" s="203">
        <f>E2555*F2555</f>
        <v>7350</v>
      </c>
    </row>
    <row r="2556" spans="2:7">
      <c r="C2556" s="216"/>
      <c r="D2556" s="196"/>
      <c r="E2556" s="196"/>
      <c r="F2556" s="196"/>
      <c r="G2556" s="217"/>
    </row>
    <row r="2557" spans="2:7">
      <c r="B2557" s="230">
        <f>B2555+1</f>
        <v>56</v>
      </c>
      <c r="C2557" s="305" t="s">
        <v>993</v>
      </c>
      <c r="D2557" s="197" t="s">
        <v>309</v>
      </c>
      <c r="E2557" s="197">
        <v>60</v>
      </c>
      <c r="F2557" s="202">
        <v>450</v>
      </c>
      <c r="G2557" s="203">
        <f>E2557*F2557</f>
        <v>27000</v>
      </c>
    </row>
    <row r="2558" spans="2:7">
      <c r="C2558" s="306"/>
      <c r="D2558" s="197"/>
      <c r="E2558" s="197"/>
      <c r="F2558" s="196"/>
      <c r="G2558" s="204"/>
    </row>
    <row r="2559" spans="2:7">
      <c r="C2559" s="205" t="s">
        <v>994</v>
      </c>
      <c r="D2559" s="197"/>
      <c r="E2559" s="197"/>
      <c r="F2559" s="196"/>
      <c r="G2559" s="204"/>
    </row>
    <row r="2560" spans="2:7">
      <c r="C2560" s="306"/>
      <c r="D2560" s="197"/>
      <c r="E2560" s="197"/>
      <c r="F2560" s="196"/>
      <c r="G2560" s="204"/>
    </row>
    <row r="2561" spans="2:7" ht="93.6">
      <c r="C2561" s="199" t="s">
        <v>995</v>
      </c>
      <c r="D2561" s="197"/>
      <c r="E2561" s="197"/>
      <c r="F2561" s="196"/>
      <c r="G2561" s="204"/>
    </row>
    <row r="2562" spans="2:7">
      <c r="C2562" s="201"/>
      <c r="D2562" s="197"/>
      <c r="E2562" s="197"/>
      <c r="F2562" s="196"/>
      <c r="G2562" s="204"/>
    </row>
    <row r="2563" spans="2:7" ht="46.8">
      <c r="C2563" s="199" t="s">
        <v>996</v>
      </c>
      <c r="D2563" s="197"/>
      <c r="E2563" s="197"/>
      <c r="F2563" s="196"/>
      <c r="G2563" s="204"/>
    </row>
    <row r="2564" spans="2:7">
      <c r="C2564" s="201"/>
      <c r="D2564" s="197"/>
      <c r="E2564" s="197"/>
      <c r="F2564" s="196"/>
      <c r="G2564" s="204"/>
    </row>
    <row r="2565" spans="2:7" ht="26.4">
      <c r="B2565" s="230">
        <f>B2557+1</f>
        <v>57</v>
      </c>
      <c r="C2565" s="218" t="s">
        <v>1031</v>
      </c>
      <c r="D2565" s="197" t="s">
        <v>997</v>
      </c>
      <c r="E2565" s="197">
        <v>6</v>
      </c>
      <c r="F2565" s="202">
        <v>22000</v>
      </c>
      <c r="G2565" s="203">
        <f>E2565*F2565</f>
        <v>132000</v>
      </c>
    </row>
    <row r="2566" spans="2:7">
      <c r="C2566" s="212"/>
      <c r="D2566" s="197"/>
      <c r="E2566" s="197"/>
      <c r="F2566" s="202"/>
      <c r="G2566" s="204"/>
    </row>
    <row r="2567" spans="2:7" ht="26.4">
      <c r="B2567" s="230">
        <f>B2565+1</f>
        <v>58</v>
      </c>
      <c r="C2567" s="218" t="s">
        <v>1032</v>
      </c>
      <c r="D2567" s="209" t="s">
        <v>997</v>
      </c>
      <c r="E2567" s="209">
        <v>4</v>
      </c>
      <c r="F2567" s="202">
        <v>25000</v>
      </c>
      <c r="G2567" s="203">
        <f>E2567*F2567</f>
        <v>100000</v>
      </c>
    </row>
    <row r="2568" spans="2:7">
      <c r="C2568" s="212"/>
      <c r="D2568" s="197"/>
      <c r="E2568" s="197"/>
      <c r="F2568" s="202"/>
      <c r="G2568" s="203"/>
    </row>
    <row r="2569" spans="2:7" ht="26.4">
      <c r="B2569" s="230">
        <f>B2567+1</f>
        <v>59</v>
      </c>
      <c r="C2569" s="212" t="s">
        <v>1033</v>
      </c>
      <c r="D2569" s="197" t="s">
        <v>997</v>
      </c>
      <c r="E2569" s="197">
        <v>3</v>
      </c>
      <c r="F2569" s="202">
        <v>15000</v>
      </c>
      <c r="G2569" s="203">
        <f>E2569*F2569</f>
        <v>45000</v>
      </c>
    </row>
    <row r="2570" spans="2:7">
      <c r="C2570" s="212"/>
      <c r="D2570" s="197"/>
      <c r="E2570" s="197"/>
      <c r="F2570" s="202"/>
      <c r="G2570" s="204"/>
    </row>
    <row r="2571" spans="2:7" ht="46.8">
      <c r="C2571" s="199" t="s">
        <v>998</v>
      </c>
      <c r="D2571" s="197"/>
      <c r="E2571" s="197"/>
      <c r="F2571" s="202"/>
      <c r="G2571" s="204"/>
    </row>
    <row r="2572" spans="2:7">
      <c r="C2572" s="201"/>
      <c r="D2572" s="197"/>
      <c r="E2572" s="197"/>
      <c r="F2572" s="196"/>
      <c r="G2572" s="204"/>
    </row>
    <row r="2573" spans="2:7" ht="46.8">
      <c r="C2573" s="307" t="s">
        <v>999</v>
      </c>
      <c r="D2573" s="197"/>
      <c r="E2573" s="197"/>
      <c r="F2573" s="202"/>
      <c r="G2573" s="204"/>
    </row>
    <row r="2574" spans="2:7">
      <c r="C2574" s="201"/>
      <c r="D2574" s="197"/>
      <c r="E2574" s="197"/>
      <c r="F2574" s="202"/>
      <c r="G2574" s="204"/>
    </row>
    <row r="2575" spans="2:7">
      <c r="B2575" s="230">
        <f>B2569+1</f>
        <v>60</v>
      </c>
      <c r="C2575" s="201" t="s">
        <v>1000</v>
      </c>
      <c r="D2575" s="197" t="s">
        <v>920</v>
      </c>
      <c r="E2575" s="197">
        <v>18</v>
      </c>
      <c r="F2575" s="202">
        <v>2500</v>
      </c>
      <c r="G2575" s="203">
        <f>E2575*F2575</f>
        <v>45000</v>
      </c>
    </row>
    <row r="2576" spans="2:7">
      <c r="C2576" s="201"/>
      <c r="D2576" s="197"/>
      <c r="E2576" s="197"/>
      <c r="F2576" s="202"/>
      <c r="G2576" s="203"/>
    </row>
    <row r="2577" spans="2:7">
      <c r="B2577" s="230">
        <f>B2575+1</f>
        <v>61</v>
      </c>
      <c r="C2577" s="201" t="s">
        <v>1001</v>
      </c>
      <c r="D2577" s="197" t="s">
        <v>920</v>
      </c>
      <c r="E2577" s="197">
        <v>26</v>
      </c>
      <c r="F2577" s="202">
        <v>2500</v>
      </c>
      <c r="G2577" s="203">
        <f>E2577*F2577</f>
        <v>65000</v>
      </c>
    </row>
    <row r="2578" spans="2:7">
      <c r="C2578" s="201"/>
      <c r="D2578" s="197"/>
      <c r="E2578" s="197"/>
      <c r="F2578" s="202"/>
      <c r="G2578" s="203"/>
    </row>
    <row r="2579" spans="2:7">
      <c r="C2579" s="219" t="s">
        <v>1002</v>
      </c>
      <c r="D2579" s="213"/>
      <c r="E2579" s="213"/>
      <c r="F2579" s="202"/>
      <c r="G2579" s="203"/>
    </row>
    <row r="2580" spans="2:7">
      <c r="C2580" s="212"/>
      <c r="D2580" s="213"/>
      <c r="E2580" s="213"/>
      <c r="F2580" s="210"/>
      <c r="G2580" s="211"/>
    </row>
    <row r="2581" spans="2:7">
      <c r="B2581" s="230">
        <f>B2577+1</f>
        <v>62</v>
      </c>
      <c r="C2581" s="102" t="s">
        <v>1003</v>
      </c>
      <c r="D2581" s="213" t="s">
        <v>920</v>
      </c>
      <c r="E2581" s="213">
        <v>10</v>
      </c>
      <c r="F2581" s="210">
        <v>4000</v>
      </c>
      <c r="G2581" s="203">
        <f>E2581*F2581</f>
        <v>40000</v>
      </c>
    </row>
    <row r="2582" spans="2:7">
      <c r="C2582" s="212"/>
      <c r="D2582" s="213"/>
      <c r="E2582" s="213"/>
      <c r="F2582" s="210"/>
      <c r="G2582" s="211"/>
    </row>
    <row r="2583" spans="2:7">
      <c r="B2583" s="230">
        <f>B2581+1</f>
        <v>63</v>
      </c>
      <c r="C2583" s="102" t="s">
        <v>1004</v>
      </c>
      <c r="D2583" s="213" t="s">
        <v>920</v>
      </c>
      <c r="E2583" s="213">
        <v>5</v>
      </c>
      <c r="F2583" s="210">
        <v>4500</v>
      </c>
      <c r="G2583" s="203">
        <f>E2583*F2583</f>
        <v>22500</v>
      </c>
    </row>
    <row r="2584" spans="2:7">
      <c r="C2584" s="223"/>
      <c r="D2584" s="279"/>
      <c r="E2584" s="279"/>
      <c r="F2584" s="34"/>
      <c r="G2584" s="280"/>
    </row>
    <row r="2585" spans="2:7">
      <c r="C2585" s="199" t="s">
        <v>1005</v>
      </c>
      <c r="D2585" s="197"/>
      <c r="E2585" s="197"/>
      <c r="F2585" s="34"/>
      <c r="G2585" s="280"/>
    </row>
    <row r="2586" spans="2:7">
      <c r="C2586" s="201"/>
      <c r="D2586" s="197"/>
      <c r="E2586" s="197"/>
      <c r="F2586" s="34"/>
      <c r="G2586" s="280"/>
    </row>
    <row r="2587" spans="2:7" ht="46.8">
      <c r="C2587" s="199" t="s">
        <v>1006</v>
      </c>
      <c r="D2587" s="220"/>
      <c r="E2587" s="197"/>
      <c r="F2587" s="34"/>
      <c r="G2587" s="280"/>
    </row>
    <row r="2588" spans="2:7">
      <c r="C2588" s="199"/>
      <c r="D2588" s="220"/>
      <c r="E2588" s="197"/>
      <c r="F2588" s="34"/>
      <c r="G2588" s="280"/>
    </row>
    <row r="2589" spans="2:7">
      <c r="B2589" s="230">
        <f>B2583+1</f>
        <v>64</v>
      </c>
      <c r="C2589" s="201" t="s">
        <v>1007</v>
      </c>
      <c r="D2589" s="197" t="s">
        <v>32</v>
      </c>
      <c r="E2589" s="197">
        <v>12</v>
      </c>
      <c r="F2589" s="202">
        <v>560</v>
      </c>
      <c r="G2589" s="203">
        <f>E2589*F2589</f>
        <v>6720</v>
      </c>
    </row>
    <row r="2590" spans="2:7">
      <c r="C2590" s="201"/>
      <c r="D2590" s="197"/>
      <c r="E2590" s="197"/>
      <c r="F2590" s="202"/>
      <c r="G2590" s="204"/>
    </row>
    <row r="2591" spans="2:7">
      <c r="B2591" s="230">
        <f>B2589+1</f>
        <v>65</v>
      </c>
      <c r="C2591" s="201" t="s">
        <v>1008</v>
      </c>
      <c r="D2591" s="197" t="s">
        <v>32</v>
      </c>
      <c r="E2591" s="197">
        <v>40</v>
      </c>
      <c r="F2591" s="202">
        <v>270</v>
      </c>
      <c r="G2591" s="203">
        <f>E2591*F2591</f>
        <v>10800</v>
      </c>
    </row>
    <row r="2592" spans="2:7">
      <c r="C2592" s="201"/>
      <c r="D2592" s="197"/>
      <c r="E2592" s="197"/>
      <c r="F2592" s="202"/>
      <c r="G2592" s="204"/>
    </row>
    <row r="2593" spans="2:7">
      <c r="B2593" s="230">
        <f t="shared" ref="B2593:B2595" si="73">B2591+1</f>
        <v>66</v>
      </c>
      <c r="C2593" s="201" t="s">
        <v>1009</v>
      </c>
      <c r="D2593" s="197" t="s">
        <v>32</v>
      </c>
      <c r="E2593" s="197">
        <v>30</v>
      </c>
      <c r="F2593" s="202">
        <v>270</v>
      </c>
      <c r="G2593" s="203">
        <f>E2593*F2593</f>
        <v>8100</v>
      </c>
    </row>
    <row r="2594" spans="2:7">
      <c r="C2594" s="199"/>
      <c r="D2594" s="197"/>
      <c r="E2594" s="197"/>
      <c r="F2594" s="202"/>
      <c r="G2594" s="204"/>
    </row>
    <row r="2595" spans="2:7">
      <c r="B2595" s="230">
        <f t="shared" si="73"/>
        <v>67</v>
      </c>
      <c r="C2595" s="201" t="s">
        <v>1010</v>
      </c>
      <c r="D2595" s="197" t="s">
        <v>32</v>
      </c>
      <c r="E2595" s="197">
        <v>40</v>
      </c>
      <c r="F2595" s="202">
        <v>270</v>
      </c>
      <c r="G2595" s="203">
        <f>E2595*F2595</f>
        <v>10800</v>
      </c>
    </row>
    <row r="2596" spans="2:7">
      <c r="C2596" s="199"/>
      <c r="D2596" s="197"/>
      <c r="E2596" s="197"/>
      <c r="F2596" s="202"/>
      <c r="G2596" s="204"/>
    </row>
    <row r="2597" spans="2:7">
      <c r="C2597" s="221" t="s">
        <v>1011</v>
      </c>
      <c r="D2597" s="197"/>
      <c r="E2597" s="197"/>
      <c r="F2597" s="202"/>
      <c r="G2597" s="204"/>
    </row>
    <row r="2598" spans="2:7">
      <c r="C2598" s="222"/>
      <c r="D2598" s="197"/>
      <c r="E2598" s="197"/>
      <c r="F2598" s="202"/>
      <c r="G2598" s="204"/>
    </row>
    <row r="2599" spans="2:7">
      <c r="B2599" s="230">
        <f>B2595+1</f>
        <v>68</v>
      </c>
      <c r="C2599" s="222" t="s">
        <v>1012</v>
      </c>
      <c r="D2599" s="197" t="s">
        <v>920</v>
      </c>
      <c r="E2599" s="197">
        <v>1</v>
      </c>
      <c r="F2599" s="202">
        <v>600</v>
      </c>
      <c r="G2599" s="203">
        <f>E2599*F2599</f>
        <v>600</v>
      </c>
    </row>
    <row r="2600" spans="2:7">
      <c r="C2600" s="222"/>
      <c r="D2600" s="197"/>
      <c r="E2600" s="197"/>
      <c r="F2600" s="202"/>
      <c r="G2600" s="204"/>
    </row>
    <row r="2601" spans="2:7">
      <c r="B2601" s="230">
        <f>B2599+1</f>
        <v>69</v>
      </c>
      <c r="C2601" s="222" t="s">
        <v>1013</v>
      </c>
      <c r="D2601" s="197" t="s">
        <v>920</v>
      </c>
      <c r="E2601" s="197">
        <v>1</v>
      </c>
      <c r="F2601" s="202">
        <v>450</v>
      </c>
      <c r="G2601" s="203">
        <f>E2601*F2601</f>
        <v>450</v>
      </c>
    </row>
    <row r="2602" spans="2:7">
      <c r="C2602" s="222"/>
      <c r="D2602" s="197"/>
      <c r="E2602" s="197"/>
      <c r="F2602" s="202"/>
      <c r="G2602" s="204"/>
    </row>
    <row r="2603" spans="2:7">
      <c r="B2603" s="230">
        <f t="shared" ref="B2603:B2609" si="74">B2601+1</f>
        <v>70</v>
      </c>
      <c r="C2603" s="222" t="s">
        <v>1014</v>
      </c>
      <c r="D2603" s="197" t="s">
        <v>920</v>
      </c>
      <c r="E2603" s="197">
        <v>1</v>
      </c>
      <c r="F2603" s="202">
        <v>450</v>
      </c>
      <c r="G2603" s="203">
        <f>E2603*F2603</f>
        <v>450</v>
      </c>
    </row>
    <row r="2604" spans="2:7">
      <c r="C2604" s="222"/>
      <c r="D2604" s="197"/>
      <c r="E2604" s="197"/>
      <c r="F2604" s="202"/>
      <c r="G2604" s="203"/>
    </row>
    <row r="2605" spans="2:7">
      <c r="B2605" s="230">
        <f t="shared" si="74"/>
        <v>71</v>
      </c>
      <c r="C2605" s="222" t="s">
        <v>1015</v>
      </c>
      <c r="D2605" s="197" t="s">
        <v>920</v>
      </c>
      <c r="E2605" s="197">
        <v>3</v>
      </c>
      <c r="F2605" s="202">
        <v>390</v>
      </c>
      <c r="G2605" s="203">
        <f>E2605*F2605</f>
        <v>1170</v>
      </c>
    </row>
    <row r="2606" spans="2:7">
      <c r="C2606" s="222"/>
      <c r="D2606" s="197"/>
      <c r="E2606" s="197"/>
      <c r="F2606" s="202"/>
      <c r="G2606" s="203"/>
    </row>
    <row r="2607" spans="2:7">
      <c r="B2607" s="230">
        <f t="shared" si="74"/>
        <v>72</v>
      </c>
      <c r="C2607" s="222" t="s">
        <v>1016</v>
      </c>
      <c r="D2607" s="197" t="s">
        <v>920</v>
      </c>
      <c r="E2607" s="197">
        <v>1</v>
      </c>
      <c r="F2607" s="202">
        <v>390</v>
      </c>
      <c r="G2607" s="203">
        <f>E2607*F2607</f>
        <v>390</v>
      </c>
    </row>
    <row r="2608" spans="2:7">
      <c r="C2608" s="222"/>
      <c r="D2608" s="197"/>
      <c r="E2608" s="197"/>
      <c r="F2608" s="202"/>
      <c r="G2608" s="203"/>
    </row>
    <row r="2609" spans="2:7">
      <c r="B2609" s="230">
        <f t="shared" si="74"/>
        <v>73</v>
      </c>
      <c r="C2609" s="222" t="s">
        <v>1017</v>
      </c>
      <c r="D2609" s="197" t="s">
        <v>920</v>
      </c>
      <c r="E2609" s="197">
        <v>1</v>
      </c>
      <c r="F2609" s="202">
        <v>390</v>
      </c>
      <c r="G2609" s="203">
        <f>E2609*F2609</f>
        <v>390</v>
      </c>
    </row>
    <row r="2610" spans="2:7">
      <c r="C2610" s="222"/>
      <c r="D2610" s="197"/>
      <c r="E2610" s="197"/>
      <c r="F2610" s="202"/>
      <c r="G2610" s="203"/>
    </row>
    <row r="2611" spans="2:7">
      <c r="C2611" s="221" t="s">
        <v>1018</v>
      </c>
      <c r="D2611" s="197"/>
      <c r="E2611" s="197"/>
      <c r="F2611" s="202"/>
      <c r="G2611" s="204"/>
    </row>
    <row r="2612" spans="2:7">
      <c r="C2612" s="222"/>
      <c r="D2612" s="197"/>
      <c r="E2612" s="197"/>
      <c r="F2612" s="202"/>
      <c r="G2612" s="204"/>
    </row>
    <row r="2613" spans="2:7">
      <c r="B2613" s="230">
        <f>B2609+1</f>
        <v>74</v>
      </c>
      <c r="C2613" s="222" t="s">
        <v>1019</v>
      </c>
      <c r="D2613" s="197" t="s">
        <v>920</v>
      </c>
      <c r="E2613" s="197">
        <v>6</v>
      </c>
      <c r="F2613" s="202">
        <v>280</v>
      </c>
      <c r="G2613" s="203">
        <f>E2613*F2613</f>
        <v>1680</v>
      </c>
    </row>
    <row r="2614" spans="2:7">
      <c r="C2614" s="222"/>
      <c r="D2614" s="197"/>
      <c r="E2614" s="197"/>
      <c r="F2614" s="202"/>
      <c r="G2614" s="203"/>
    </row>
    <row r="2615" spans="2:7">
      <c r="B2615" s="230">
        <f>+B2613+1</f>
        <v>75</v>
      </c>
      <c r="C2615" s="222" t="s">
        <v>1010</v>
      </c>
      <c r="D2615" s="197" t="s">
        <v>920</v>
      </c>
      <c r="E2615" s="197">
        <v>8</v>
      </c>
      <c r="F2615" s="202">
        <v>260</v>
      </c>
      <c r="G2615" s="203">
        <f>E2615*F2615</f>
        <v>2080</v>
      </c>
    </row>
    <row r="2616" spans="2:7">
      <c r="C2616" s="222"/>
      <c r="D2616" s="197"/>
      <c r="E2616" s="197"/>
      <c r="F2616" s="196"/>
      <c r="G2616" s="204"/>
    </row>
    <row r="2617" spans="2:7">
      <c r="B2617" s="230">
        <f t="shared" ref="B2617:B2619" si="75">+B2615+1</f>
        <v>76</v>
      </c>
      <c r="C2617" s="222" t="s">
        <v>1009</v>
      </c>
      <c r="D2617" s="197" t="s">
        <v>920</v>
      </c>
      <c r="E2617" s="197">
        <v>1</v>
      </c>
      <c r="F2617" s="202">
        <v>280</v>
      </c>
      <c r="G2617" s="203">
        <f>E2617*F2617</f>
        <v>280</v>
      </c>
    </row>
    <row r="2618" spans="2:7">
      <c r="C2618" s="222"/>
      <c r="D2618" s="197"/>
      <c r="E2618" s="197"/>
      <c r="F2618" s="202"/>
      <c r="G2618" s="203"/>
    </row>
    <row r="2619" spans="2:7">
      <c r="B2619" s="230">
        <f t="shared" si="75"/>
        <v>77</v>
      </c>
      <c r="C2619" s="222" t="s">
        <v>1007</v>
      </c>
      <c r="D2619" s="197" t="s">
        <v>920</v>
      </c>
      <c r="E2619" s="197">
        <v>1</v>
      </c>
      <c r="F2619" s="202">
        <v>260</v>
      </c>
      <c r="G2619" s="203">
        <f>E2619*F2619</f>
        <v>260</v>
      </c>
    </row>
    <row r="2620" spans="2:7">
      <c r="C2620" s="222"/>
      <c r="D2620" s="197"/>
      <c r="E2620" s="197"/>
      <c r="F2620" s="202"/>
      <c r="G2620" s="204"/>
    </row>
    <row r="2621" spans="2:7" ht="46.8">
      <c r="C2621" s="221" t="s">
        <v>1020</v>
      </c>
      <c r="D2621" s="197"/>
      <c r="E2621" s="197"/>
      <c r="F2621" s="202"/>
      <c r="G2621" s="204"/>
    </row>
    <row r="2622" spans="2:7">
      <c r="C2622" s="221"/>
      <c r="D2622" s="197"/>
      <c r="E2622" s="197"/>
      <c r="F2622" s="202"/>
      <c r="G2622" s="204"/>
    </row>
    <row r="2623" spans="2:7">
      <c r="B2623" s="230">
        <f>B2619+1</f>
        <v>78</v>
      </c>
      <c r="C2623" s="222" t="s">
        <v>1010</v>
      </c>
      <c r="D2623" s="197" t="s">
        <v>920</v>
      </c>
      <c r="E2623" s="197">
        <v>5</v>
      </c>
      <c r="F2623" s="202">
        <v>550</v>
      </c>
      <c r="G2623" s="203">
        <f>E2623*F2623</f>
        <v>2750</v>
      </c>
    </row>
    <row r="2624" spans="2:7">
      <c r="C2624" s="222"/>
      <c r="D2624" s="197"/>
      <c r="E2624" s="197"/>
      <c r="F2624" s="202"/>
      <c r="G2624" s="203"/>
    </row>
    <row r="2625" spans="2:7">
      <c r="B2625" s="230">
        <f>B2623+1</f>
        <v>79</v>
      </c>
      <c r="C2625" s="222" t="s">
        <v>1009</v>
      </c>
      <c r="D2625" s="197" t="s">
        <v>920</v>
      </c>
      <c r="E2625" s="197">
        <v>5</v>
      </c>
      <c r="F2625" s="202">
        <v>600</v>
      </c>
      <c r="G2625" s="203">
        <f>E2625*F2625</f>
        <v>3000</v>
      </c>
    </row>
    <row r="2626" spans="2:7">
      <c r="C2626" s="222"/>
      <c r="D2626" s="197"/>
      <c r="E2626" s="197"/>
      <c r="F2626" s="202"/>
      <c r="G2626" s="203"/>
    </row>
    <row r="2627" spans="2:7" ht="46.8">
      <c r="C2627" s="221" t="s">
        <v>1021</v>
      </c>
      <c r="D2627" s="220"/>
      <c r="E2627" s="197"/>
      <c r="F2627" s="202"/>
      <c r="G2627" s="204"/>
    </row>
    <row r="2628" spans="2:7">
      <c r="C2628" s="221"/>
      <c r="D2628" s="220"/>
      <c r="E2628" s="197"/>
      <c r="F2628" s="202"/>
      <c r="G2628" s="204"/>
    </row>
    <row r="2629" spans="2:7">
      <c r="B2629" s="230">
        <f>B2625+1</f>
        <v>80</v>
      </c>
      <c r="C2629" s="222" t="s">
        <v>1019</v>
      </c>
      <c r="D2629" s="197" t="s">
        <v>920</v>
      </c>
      <c r="E2629" s="197">
        <v>6</v>
      </c>
      <c r="F2629" s="202">
        <v>500</v>
      </c>
      <c r="G2629" s="203">
        <f>E2629*F2629</f>
        <v>3000</v>
      </c>
    </row>
    <row r="2630" spans="2:7">
      <c r="C2630" s="222"/>
      <c r="D2630" s="197"/>
      <c r="E2630" s="197"/>
      <c r="F2630" s="196"/>
      <c r="G2630" s="204"/>
    </row>
    <row r="2631" spans="2:7">
      <c r="C2631" s="221" t="s">
        <v>1022</v>
      </c>
      <c r="D2631" s="197"/>
      <c r="E2631" s="197"/>
      <c r="F2631" s="202"/>
      <c r="G2631" s="204"/>
    </row>
    <row r="2632" spans="2:7">
      <c r="C2632" s="221"/>
      <c r="D2632" s="197"/>
      <c r="E2632" s="197"/>
      <c r="F2632" s="202"/>
      <c r="G2632" s="204"/>
    </row>
    <row r="2633" spans="2:7">
      <c r="B2633" s="230">
        <f>B2629+1</f>
        <v>81</v>
      </c>
      <c r="C2633" s="222" t="s">
        <v>1019</v>
      </c>
      <c r="D2633" s="197" t="s">
        <v>32</v>
      </c>
      <c r="E2633" s="197">
        <v>30</v>
      </c>
      <c r="F2633" s="202">
        <v>180</v>
      </c>
      <c r="G2633" s="203">
        <f>E2633*F2633</f>
        <v>5400</v>
      </c>
    </row>
    <row r="2634" spans="2:7">
      <c r="C2634" s="221"/>
      <c r="D2634" s="197"/>
      <c r="E2634" s="197"/>
      <c r="F2634" s="202"/>
      <c r="G2634" s="204"/>
    </row>
    <row r="2635" spans="2:7">
      <c r="B2635" s="230">
        <f>B2633+1</f>
        <v>82</v>
      </c>
      <c r="C2635" s="222" t="s">
        <v>1023</v>
      </c>
      <c r="D2635" s="197" t="s">
        <v>32</v>
      </c>
      <c r="E2635" s="197">
        <v>20</v>
      </c>
      <c r="F2635" s="202">
        <v>150</v>
      </c>
      <c r="G2635" s="203">
        <f>E2635*F2635</f>
        <v>3000</v>
      </c>
    </row>
    <row r="2636" spans="2:7">
      <c r="C2636" s="222"/>
      <c r="D2636" s="220"/>
      <c r="E2636" s="197"/>
      <c r="F2636" s="202"/>
      <c r="G2636" s="204"/>
    </row>
    <row r="2637" spans="2:7">
      <c r="C2637" s="308" t="s">
        <v>1024</v>
      </c>
      <c r="D2637" s="309"/>
      <c r="E2637" s="209"/>
      <c r="F2637" s="196"/>
      <c r="G2637" s="217"/>
    </row>
    <row r="2638" spans="2:7">
      <c r="C2638" s="308"/>
      <c r="D2638" s="309"/>
      <c r="E2638" s="209"/>
      <c r="F2638" s="196"/>
      <c r="G2638" s="217"/>
    </row>
    <row r="2639" spans="2:7" ht="70.2">
      <c r="B2639" s="230">
        <f>B2635+1</f>
        <v>83</v>
      </c>
      <c r="C2639" s="310" t="s">
        <v>1025</v>
      </c>
      <c r="D2639" s="311" t="s">
        <v>9</v>
      </c>
      <c r="E2639" s="209">
        <v>1</v>
      </c>
      <c r="F2639" s="210">
        <v>30000</v>
      </c>
      <c r="G2639" s="203">
        <f>E2639*F2639</f>
        <v>30000</v>
      </c>
    </row>
    <row r="2640" spans="2:7">
      <c r="C2640" s="306"/>
      <c r="D2640" s="311"/>
      <c r="E2640" s="209"/>
      <c r="F2640" s="196"/>
      <c r="G2640" s="217"/>
    </row>
    <row r="2641" spans="2:7">
      <c r="C2641" s="308" t="s">
        <v>1026</v>
      </c>
      <c r="D2641" s="309"/>
      <c r="E2641" s="209"/>
      <c r="F2641" s="196"/>
      <c r="G2641" s="217"/>
    </row>
    <row r="2642" spans="2:7">
      <c r="C2642" s="308"/>
      <c r="D2642" s="309"/>
      <c r="E2642" s="209"/>
      <c r="F2642" s="196"/>
      <c r="G2642" s="217"/>
    </row>
    <row r="2643" spans="2:7" ht="46.8">
      <c r="B2643" s="230">
        <f>B2639+1</f>
        <v>84</v>
      </c>
      <c r="C2643" s="305" t="s">
        <v>1027</v>
      </c>
      <c r="D2643" s="311" t="s">
        <v>9</v>
      </c>
      <c r="E2643" s="209">
        <v>1</v>
      </c>
      <c r="F2643" s="210">
        <v>45000</v>
      </c>
      <c r="G2643" s="203">
        <f>E2643*F2643</f>
        <v>45000</v>
      </c>
    </row>
    <row r="2644" spans="2:7">
      <c r="C2644" s="306"/>
      <c r="D2644" s="311"/>
      <c r="E2644" s="209"/>
      <c r="F2644" s="196"/>
      <c r="G2644" s="217"/>
    </row>
    <row r="2645" spans="2:7">
      <c r="C2645" s="308" t="s">
        <v>1028</v>
      </c>
      <c r="D2645" s="309"/>
      <c r="E2645" s="209"/>
      <c r="F2645" s="196"/>
      <c r="G2645" s="217"/>
    </row>
    <row r="2646" spans="2:7">
      <c r="C2646" s="308"/>
      <c r="D2646" s="309"/>
      <c r="E2646" s="209"/>
      <c r="F2646" s="196"/>
      <c r="G2646" s="217"/>
    </row>
    <row r="2647" spans="2:7" ht="46.8">
      <c r="B2647" s="230">
        <f>B2643+1</f>
        <v>85</v>
      </c>
      <c r="C2647" s="361" t="s">
        <v>1029</v>
      </c>
      <c r="D2647" s="356" t="s">
        <v>9</v>
      </c>
      <c r="E2647" s="357">
        <v>1</v>
      </c>
      <c r="F2647" s="358">
        <v>90000</v>
      </c>
      <c r="G2647" s="362">
        <f>E2647*F2647</f>
        <v>90000</v>
      </c>
    </row>
    <row r="2648" spans="2:7">
      <c r="C2648" s="361"/>
      <c r="D2648" s="356"/>
      <c r="E2648" s="357"/>
      <c r="F2648" s="358"/>
      <c r="G2648" s="362"/>
    </row>
    <row r="2649" spans="2:7">
      <c r="C2649" s="278" t="s">
        <v>1443</v>
      </c>
      <c r="D2649" s="356"/>
      <c r="E2649" s="357"/>
      <c r="F2649" s="358"/>
      <c r="G2649" s="362"/>
    </row>
    <row r="2650" spans="2:7">
      <c r="C2650" s="278" t="s">
        <v>560</v>
      </c>
      <c r="D2650" s="356"/>
      <c r="E2650" s="357"/>
      <c r="F2650" s="358"/>
      <c r="G2650" s="362"/>
    </row>
    <row r="2651" spans="2:7">
      <c r="C2651" s="278" t="s">
        <v>1564</v>
      </c>
      <c r="D2651" s="356"/>
      <c r="E2651" s="357"/>
      <c r="F2651" s="358"/>
      <c r="G2651" s="531">
        <f>SUM(G2409:G2650)</f>
        <v>3050356</v>
      </c>
    </row>
    <row r="2652" spans="2:7">
      <c r="C2652" s="361"/>
      <c r="D2652" s="356"/>
      <c r="E2652" s="357"/>
      <c r="F2652" s="358"/>
      <c r="G2652" s="362"/>
    </row>
    <row r="2653" spans="2:7">
      <c r="B2653" s="277"/>
      <c r="C2653" s="288"/>
      <c r="D2653" s="289"/>
      <c r="E2653" s="289"/>
      <c r="F2653" s="290"/>
      <c r="G2653" s="291"/>
    </row>
    <row r="2654" spans="2:7">
      <c r="C2654" s="533"/>
      <c r="D2654" s="279"/>
      <c r="E2654" s="279"/>
      <c r="F2654" s="34"/>
      <c r="G2654" s="534"/>
    </row>
    <row r="2655" spans="2:7">
      <c r="C2655" s="532" t="s">
        <v>1565</v>
      </c>
      <c r="D2655" s="356"/>
      <c r="E2655" s="357"/>
      <c r="F2655" s="358"/>
      <c r="G2655" s="362"/>
    </row>
    <row r="2656" spans="2:7">
      <c r="C2656" s="532"/>
      <c r="D2656" s="356"/>
      <c r="E2656" s="357"/>
      <c r="F2656" s="358"/>
      <c r="G2656" s="362"/>
    </row>
    <row r="2657" spans="2:7">
      <c r="C2657" s="532" t="s">
        <v>140</v>
      </c>
      <c r="D2657" s="356"/>
      <c r="E2657" s="357"/>
      <c r="F2657" s="358"/>
      <c r="G2657" s="362"/>
    </row>
    <row r="2658" spans="2:7">
      <c r="C2658" s="361"/>
      <c r="D2658" s="356"/>
      <c r="E2658" s="357"/>
      <c r="F2658" s="358"/>
      <c r="G2658" s="362"/>
    </row>
    <row r="2659" spans="2:7">
      <c r="C2659" s="363" t="s">
        <v>1338</v>
      </c>
      <c r="D2659" s="359"/>
      <c r="E2659" s="359"/>
      <c r="F2659" s="360"/>
      <c r="G2659" s="360"/>
    </row>
    <row r="2660" spans="2:7">
      <c r="C2660" s="361"/>
      <c r="D2660" s="356"/>
      <c r="E2660" s="357"/>
      <c r="F2660" s="358"/>
      <c r="G2660" s="362"/>
    </row>
    <row r="2661" spans="2:7" ht="58.5" customHeight="1">
      <c r="C2661" s="364" t="s">
        <v>1339</v>
      </c>
      <c r="D2661" s="365"/>
      <c r="E2661" s="365"/>
      <c r="F2661" s="358"/>
      <c r="G2661" s="362"/>
    </row>
    <row r="2662" spans="2:7">
      <c r="C2662" s="364"/>
      <c r="D2662" s="365"/>
      <c r="E2662" s="365"/>
      <c r="F2662" s="358"/>
      <c r="G2662" s="362"/>
    </row>
    <row r="2663" spans="2:7">
      <c r="C2663" s="364" t="s">
        <v>952</v>
      </c>
      <c r="D2663" s="365"/>
      <c r="E2663" s="365"/>
      <c r="F2663" s="358"/>
      <c r="G2663" s="362"/>
    </row>
    <row r="2664" spans="2:7">
      <c r="C2664" s="364"/>
      <c r="D2664" s="365"/>
      <c r="E2664" s="365"/>
      <c r="F2664" s="358"/>
      <c r="G2664" s="362"/>
    </row>
    <row r="2665" spans="2:7">
      <c r="C2665" s="364" t="s">
        <v>1340</v>
      </c>
      <c r="D2665" s="356"/>
      <c r="E2665" s="356"/>
      <c r="F2665" s="358"/>
      <c r="G2665" s="362"/>
    </row>
    <row r="2666" spans="2:7">
      <c r="C2666" s="366"/>
      <c r="D2666" s="367"/>
      <c r="E2666" s="367"/>
      <c r="F2666" s="358"/>
      <c r="G2666" s="362"/>
    </row>
    <row r="2667" spans="2:7">
      <c r="B2667" s="230">
        <v>1</v>
      </c>
      <c r="C2667" s="366" t="s">
        <v>1341</v>
      </c>
      <c r="D2667" s="367" t="s">
        <v>32</v>
      </c>
      <c r="E2667" s="367">
        <v>28</v>
      </c>
      <c r="F2667" s="368">
        <v>350</v>
      </c>
      <c r="G2667" s="362">
        <f>E2667*F2667</f>
        <v>9800</v>
      </c>
    </row>
    <row r="2668" spans="2:7">
      <c r="C2668" s="366"/>
      <c r="D2668" s="367"/>
      <c r="E2668" s="367"/>
      <c r="F2668" s="368"/>
      <c r="G2668" s="368"/>
    </row>
    <row r="2669" spans="2:7">
      <c r="B2669" s="230">
        <f>B2667+1</f>
        <v>2</v>
      </c>
      <c r="C2669" s="366" t="s">
        <v>1342</v>
      </c>
      <c r="D2669" s="367" t="s">
        <v>32</v>
      </c>
      <c r="E2669" s="367">
        <v>30</v>
      </c>
      <c r="F2669" s="368">
        <v>400</v>
      </c>
      <c r="G2669" s="362">
        <f>E2669*F2669</f>
        <v>12000</v>
      </c>
    </row>
    <row r="2670" spans="2:7">
      <c r="C2670" s="369"/>
      <c r="D2670" s="367"/>
      <c r="E2670" s="367"/>
      <c r="F2670" s="368"/>
      <c r="G2670" s="368"/>
    </row>
    <row r="2671" spans="2:7">
      <c r="C2671" s="364" t="s">
        <v>1343</v>
      </c>
      <c r="D2671" s="367"/>
      <c r="E2671" s="367"/>
      <c r="F2671" s="368"/>
      <c r="G2671" s="368"/>
    </row>
    <row r="2672" spans="2:7">
      <c r="C2672" s="364"/>
      <c r="D2672" s="367"/>
      <c r="E2672" s="367"/>
      <c r="F2672" s="368"/>
      <c r="G2672" s="368"/>
    </row>
    <row r="2673" spans="2:7">
      <c r="B2673" s="230">
        <f>B2669+1</f>
        <v>3</v>
      </c>
      <c r="C2673" s="366" t="s">
        <v>1344</v>
      </c>
      <c r="D2673" s="367" t="s">
        <v>22</v>
      </c>
      <c r="E2673" s="367">
        <v>16</v>
      </c>
      <c r="F2673" s="368">
        <v>450</v>
      </c>
      <c r="G2673" s="362">
        <f>E2673*F2673</f>
        <v>7200</v>
      </c>
    </row>
    <row r="2674" spans="2:7">
      <c r="C2674" s="366"/>
      <c r="D2674" s="367"/>
      <c r="E2674" s="367"/>
      <c r="F2674" s="368"/>
      <c r="G2674" s="368"/>
    </row>
    <row r="2675" spans="2:7">
      <c r="B2675" s="230">
        <f>B2673+1</f>
        <v>4</v>
      </c>
      <c r="C2675" s="366" t="s">
        <v>1345</v>
      </c>
      <c r="D2675" s="367" t="s">
        <v>22</v>
      </c>
      <c r="E2675" s="367">
        <v>17</v>
      </c>
      <c r="F2675" s="368">
        <v>600</v>
      </c>
      <c r="G2675" s="362">
        <f>E2675*F2675</f>
        <v>10200</v>
      </c>
    </row>
    <row r="2676" spans="2:7">
      <c r="C2676" s="365"/>
      <c r="D2676" s="365"/>
      <c r="E2676" s="365"/>
      <c r="F2676" s="370"/>
      <c r="G2676" s="370"/>
    </row>
    <row r="2677" spans="2:7">
      <c r="C2677" s="364" t="s">
        <v>1346</v>
      </c>
      <c r="D2677" s="365"/>
      <c r="E2677" s="365"/>
      <c r="F2677" s="370"/>
      <c r="G2677" s="370"/>
    </row>
    <row r="2678" spans="2:7">
      <c r="C2678" s="371"/>
      <c r="D2678" s="365"/>
      <c r="E2678" s="367"/>
      <c r="F2678" s="372"/>
      <c r="G2678" s="372"/>
    </row>
    <row r="2679" spans="2:7">
      <c r="B2679" s="230">
        <f>B2675+1</f>
        <v>5</v>
      </c>
      <c r="C2679" s="366" t="s">
        <v>1347</v>
      </c>
      <c r="D2679" s="367" t="s">
        <v>32</v>
      </c>
      <c r="E2679" s="367">
        <v>20</v>
      </c>
      <c r="F2679" s="368">
        <v>100</v>
      </c>
      <c r="G2679" s="362">
        <f>E2679*F2679</f>
        <v>2000</v>
      </c>
    </row>
    <row r="2680" spans="2:7">
      <c r="C2680" s="366"/>
      <c r="D2680" s="367"/>
      <c r="E2680" s="367"/>
      <c r="F2680" s="368"/>
      <c r="G2680" s="368"/>
    </row>
    <row r="2681" spans="2:7">
      <c r="B2681" s="230">
        <f>B2679+1</f>
        <v>6</v>
      </c>
      <c r="C2681" s="366" t="s">
        <v>1348</v>
      </c>
      <c r="D2681" s="367" t="s">
        <v>32</v>
      </c>
      <c r="E2681" s="367">
        <v>20</v>
      </c>
      <c r="F2681" s="368">
        <v>180</v>
      </c>
      <c r="G2681" s="362">
        <f>E2681*F2681</f>
        <v>3600</v>
      </c>
    </row>
    <row r="2682" spans="2:7">
      <c r="C2682" s="366"/>
      <c r="D2682" s="367"/>
      <c r="E2682" s="367"/>
      <c r="F2682" s="368"/>
      <c r="G2682" s="368"/>
    </row>
    <row r="2683" spans="2:7">
      <c r="B2683" s="230">
        <f t="shared" ref="B2683" si="76">B2681+1</f>
        <v>7</v>
      </c>
      <c r="C2683" s="366" t="s">
        <v>1349</v>
      </c>
      <c r="D2683" s="367" t="s">
        <v>32</v>
      </c>
      <c r="E2683" s="367">
        <v>20</v>
      </c>
      <c r="F2683" s="368">
        <v>240</v>
      </c>
      <c r="G2683" s="362">
        <f>E2683*F2683</f>
        <v>4800</v>
      </c>
    </row>
    <row r="2684" spans="2:7">
      <c r="C2684" s="373"/>
      <c r="D2684" s="356"/>
      <c r="E2684" s="356"/>
      <c r="F2684" s="374"/>
      <c r="G2684" s="374"/>
    </row>
    <row r="2685" spans="2:7">
      <c r="C2685" s="364" t="s">
        <v>1350</v>
      </c>
      <c r="D2685" s="356"/>
      <c r="E2685" s="356"/>
      <c r="F2685" s="374"/>
      <c r="G2685" s="374"/>
    </row>
    <row r="2686" spans="2:7">
      <c r="C2686" s="371"/>
      <c r="D2686" s="356"/>
      <c r="E2686" s="356"/>
      <c r="F2686" s="374"/>
      <c r="G2686" s="374"/>
    </row>
    <row r="2687" spans="2:7">
      <c r="B2687" s="230">
        <f>B2683+1</f>
        <v>8</v>
      </c>
      <c r="C2687" s="366" t="s">
        <v>1351</v>
      </c>
      <c r="D2687" s="356" t="s">
        <v>22</v>
      </c>
      <c r="E2687" s="356">
        <v>11</v>
      </c>
      <c r="F2687" s="368">
        <v>220</v>
      </c>
      <c r="G2687" s="362">
        <f>E2687*F2687</f>
        <v>2420</v>
      </c>
    </row>
    <row r="2688" spans="2:7">
      <c r="C2688" s="366"/>
      <c r="D2688" s="356"/>
      <c r="E2688" s="356"/>
      <c r="F2688" s="368"/>
      <c r="G2688" s="368"/>
    </row>
    <row r="2689" spans="2:7">
      <c r="B2689" s="230">
        <f>B2687+1</f>
        <v>9</v>
      </c>
      <c r="C2689" s="366" t="s">
        <v>1352</v>
      </c>
      <c r="D2689" s="356" t="s">
        <v>22</v>
      </c>
      <c r="E2689" s="356">
        <v>11</v>
      </c>
      <c r="F2689" s="368">
        <v>250</v>
      </c>
      <c r="G2689" s="362">
        <f>E2689*F2689</f>
        <v>2750</v>
      </c>
    </row>
    <row r="2690" spans="2:7">
      <c r="C2690" s="366"/>
      <c r="D2690" s="356"/>
      <c r="E2690" s="356"/>
      <c r="F2690" s="368"/>
      <c r="G2690" s="368"/>
    </row>
    <row r="2691" spans="2:7">
      <c r="B2691" s="230">
        <f>B2689+1</f>
        <v>10</v>
      </c>
      <c r="C2691" s="366" t="s">
        <v>1344</v>
      </c>
      <c r="D2691" s="356" t="s">
        <v>22</v>
      </c>
      <c r="E2691" s="356">
        <v>11</v>
      </c>
      <c r="F2691" s="368">
        <v>320</v>
      </c>
      <c r="G2691" s="362">
        <f>E2691*F2691</f>
        <v>3520</v>
      </c>
    </row>
    <row r="2692" spans="2:7">
      <c r="C2692" s="373"/>
      <c r="D2692" s="356"/>
      <c r="E2692" s="356"/>
      <c r="F2692" s="374"/>
      <c r="G2692" s="374"/>
    </row>
    <row r="2693" spans="2:7">
      <c r="C2693" s="373" t="s">
        <v>1353</v>
      </c>
      <c r="D2693" s="356"/>
      <c r="E2693" s="356"/>
      <c r="F2693" s="374"/>
      <c r="G2693" s="374"/>
    </row>
    <row r="2694" spans="2:7">
      <c r="C2694" s="369"/>
      <c r="D2694" s="367"/>
      <c r="E2694" s="367"/>
      <c r="F2694" s="368"/>
      <c r="G2694" s="368"/>
    </row>
    <row r="2695" spans="2:7">
      <c r="B2695" s="230">
        <f>B2691+1</f>
        <v>11</v>
      </c>
      <c r="C2695" s="366" t="s">
        <v>1354</v>
      </c>
      <c r="D2695" s="367" t="s">
        <v>22</v>
      </c>
      <c r="E2695" s="367">
        <v>5</v>
      </c>
      <c r="F2695" s="368">
        <v>1800</v>
      </c>
      <c r="G2695" s="362">
        <f>E2695*F2695</f>
        <v>9000</v>
      </c>
    </row>
    <row r="2696" spans="2:7">
      <c r="C2696" s="369"/>
      <c r="D2696" s="367"/>
      <c r="E2696" s="367"/>
      <c r="F2696" s="368"/>
      <c r="G2696" s="368"/>
    </row>
    <row r="2697" spans="2:7" ht="27">
      <c r="B2697" s="230">
        <f>B2695+1</f>
        <v>12</v>
      </c>
      <c r="C2697" s="366" t="s">
        <v>1401</v>
      </c>
      <c r="D2697" s="367" t="s">
        <v>22</v>
      </c>
      <c r="E2697" s="356">
        <v>2</v>
      </c>
      <c r="F2697" s="368">
        <v>1800</v>
      </c>
      <c r="G2697" s="362">
        <f>E2697*F2697</f>
        <v>3600</v>
      </c>
    </row>
    <row r="2698" spans="2:7">
      <c r="C2698" s="369"/>
      <c r="D2698" s="367"/>
      <c r="E2698" s="367"/>
      <c r="F2698" s="368"/>
      <c r="G2698" s="368"/>
    </row>
    <row r="2699" spans="2:7">
      <c r="B2699" s="230">
        <f>B2697+1</f>
        <v>13</v>
      </c>
      <c r="C2699" s="366" t="s">
        <v>1355</v>
      </c>
      <c r="D2699" s="367" t="s">
        <v>22</v>
      </c>
      <c r="E2699" s="367">
        <v>2</v>
      </c>
      <c r="F2699" s="368">
        <v>2600</v>
      </c>
      <c r="G2699" s="362">
        <f>E2699*F2699</f>
        <v>5200</v>
      </c>
    </row>
    <row r="2700" spans="2:7">
      <c r="C2700" s="369"/>
      <c r="D2700" s="367"/>
      <c r="E2700" s="367"/>
      <c r="F2700" s="368"/>
      <c r="G2700" s="368"/>
    </row>
    <row r="2701" spans="2:7">
      <c r="B2701" s="230">
        <f>B2699+1</f>
        <v>14</v>
      </c>
      <c r="C2701" s="366" t="s">
        <v>1356</v>
      </c>
      <c r="D2701" s="356" t="s">
        <v>22</v>
      </c>
      <c r="E2701" s="356">
        <v>4</v>
      </c>
      <c r="F2701" s="368">
        <v>460</v>
      </c>
      <c r="G2701" s="362">
        <f>E2701*F2701</f>
        <v>1840</v>
      </c>
    </row>
    <row r="2702" spans="2:7">
      <c r="C2702" s="369"/>
      <c r="D2702" s="356"/>
      <c r="E2702" s="356"/>
      <c r="F2702" s="374"/>
      <c r="G2702" s="368"/>
    </row>
    <row r="2703" spans="2:7">
      <c r="B2703" s="230">
        <f>B2701+1</f>
        <v>15</v>
      </c>
      <c r="C2703" s="366" t="s">
        <v>1357</v>
      </c>
      <c r="D2703" s="356" t="s">
        <v>22</v>
      </c>
      <c r="E2703" s="356">
        <v>18</v>
      </c>
      <c r="F2703" s="368">
        <v>360</v>
      </c>
      <c r="G2703" s="362">
        <f>E2703*F2703</f>
        <v>6480</v>
      </c>
    </row>
    <row r="2704" spans="2:7">
      <c r="C2704" s="361"/>
      <c r="D2704" s="356"/>
      <c r="E2704" s="357"/>
      <c r="F2704" s="358"/>
      <c r="G2704" s="362"/>
    </row>
    <row r="2705" spans="2:7">
      <c r="C2705" s="363" t="s">
        <v>1358</v>
      </c>
      <c r="D2705" s="375"/>
      <c r="E2705" s="375"/>
      <c r="F2705" s="358"/>
      <c r="G2705" s="362"/>
    </row>
    <row r="2706" spans="2:7">
      <c r="C2706" s="363"/>
      <c r="D2706" s="375"/>
      <c r="E2706" s="375"/>
      <c r="F2706" s="358"/>
      <c r="G2706" s="362"/>
    </row>
    <row r="2707" spans="2:7" ht="46.8">
      <c r="B2707" s="230">
        <f>B2703+1</f>
        <v>16</v>
      </c>
      <c r="C2707" s="376" t="s">
        <v>1359</v>
      </c>
      <c r="D2707" s="357" t="s">
        <v>1402</v>
      </c>
      <c r="E2707" s="357">
        <v>50</v>
      </c>
      <c r="F2707" s="358">
        <v>600</v>
      </c>
      <c r="G2707" s="362">
        <f>E2707*F2707</f>
        <v>30000</v>
      </c>
    </row>
    <row r="2708" spans="2:7">
      <c r="C2708" s="366"/>
      <c r="D2708" s="356"/>
      <c r="E2708" s="356"/>
      <c r="F2708" s="368"/>
      <c r="G2708" s="368"/>
    </row>
    <row r="2709" spans="2:7">
      <c r="C2709" s="377" t="s">
        <v>1360</v>
      </c>
      <c r="D2709" s="378"/>
      <c r="E2709" s="357"/>
      <c r="F2709" s="379"/>
      <c r="G2709" s="379"/>
    </row>
    <row r="2710" spans="2:7">
      <c r="C2710" s="377"/>
      <c r="D2710" s="378"/>
      <c r="E2710" s="357"/>
      <c r="F2710" s="379"/>
      <c r="G2710" s="379"/>
    </row>
    <row r="2711" spans="2:7" ht="46.8">
      <c r="B2711" s="230">
        <f>B2707+1</f>
        <v>17</v>
      </c>
      <c r="C2711" s="366" t="s">
        <v>1361</v>
      </c>
      <c r="D2711" s="380" t="s">
        <v>9</v>
      </c>
      <c r="E2711" s="357">
        <v>1</v>
      </c>
      <c r="F2711" s="358">
        <v>4000</v>
      </c>
      <c r="G2711" s="362">
        <f>E2711*F2711</f>
        <v>4000</v>
      </c>
    </row>
    <row r="2712" spans="2:7">
      <c r="C2712" s="377"/>
      <c r="D2712" s="378"/>
      <c r="E2712" s="357"/>
      <c r="F2712" s="379"/>
      <c r="G2712" s="358"/>
    </row>
    <row r="2713" spans="2:7">
      <c r="C2713" s="377" t="s">
        <v>1362</v>
      </c>
      <c r="D2713" s="378"/>
      <c r="E2713" s="357"/>
      <c r="F2713" s="379"/>
      <c r="G2713" s="379"/>
    </row>
    <row r="2714" spans="2:7">
      <c r="C2714" s="377"/>
      <c r="D2714" s="378"/>
      <c r="E2714" s="357"/>
      <c r="F2714" s="379"/>
      <c r="G2714" s="379"/>
    </row>
    <row r="2715" spans="2:7" ht="46.8">
      <c r="B2715" s="230">
        <f>B2711+1</f>
        <v>18</v>
      </c>
      <c r="C2715" s="381" t="s">
        <v>1363</v>
      </c>
      <c r="D2715" s="380" t="s">
        <v>9</v>
      </c>
      <c r="E2715" s="357">
        <v>1</v>
      </c>
      <c r="F2715" s="358">
        <v>5000</v>
      </c>
      <c r="G2715" s="362">
        <f>E2715*F2715</f>
        <v>5000</v>
      </c>
    </row>
    <row r="2716" spans="2:7">
      <c r="C2716" s="361"/>
      <c r="D2716" s="356"/>
      <c r="E2716" s="357"/>
      <c r="F2716" s="358"/>
      <c r="G2716" s="362"/>
    </row>
    <row r="2717" spans="2:7">
      <c r="C2717" s="278" t="s">
        <v>140</v>
      </c>
      <c r="D2717" s="356"/>
      <c r="E2717" s="357"/>
      <c r="F2717" s="358"/>
      <c r="G2717" s="362"/>
    </row>
    <row r="2718" spans="2:7">
      <c r="C2718" s="278" t="s">
        <v>1338</v>
      </c>
      <c r="D2718" s="356"/>
      <c r="E2718" s="357"/>
      <c r="F2718" s="358"/>
      <c r="G2718" s="362"/>
    </row>
    <row r="2719" spans="2:7">
      <c r="C2719" s="278" t="s">
        <v>1564</v>
      </c>
      <c r="D2719" s="356"/>
      <c r="E2719" s="357"/>
      <c r="F2719" s="358"/>
      <c r="G2719" s="531">
        <f>SUM(G2661:G2718)</f>
        <v>123410</v>
      </c>
    </row>
    <row r="2720" spans="2:7">
      <c r="C2720" s="361"/>
      <c r="D2720" s="356"/>
      <c r="E2720" s="357"/>
      <c r="F2720" s="358"/>
      <c r="G2720" s="362"/>
    </row>
    <row r="2721" spans="2:7">
      <c r="B2721" s="277"/>
      <c r="C2721" s="288"/>
      <c r="D2721" s="289"/>
      <c r="E2721" s="289"/>
      <c r="F2721" s="290"/>
      <c r="G2721" s="291"/>
    </row>
    <row r="2722" spans="2:7">
      <c r="C2722" s="533"/>
      <c r="D2722" s="279"/>
      <c r="E2722" s="279"/>
      <c r="F2722" s="34"/>
      <c r="G2722" s="534"/>
    </row>
    <row r="2723" spans="2:7">
      <c r="C2723" s="532" t="s">
        <v>1565</v>
      </c>
      <c r="D2723" s="356"/>
      <c r="E2723" s="357"/>
      <c r="F2723" s="358"/>
      <c r="G2723" s="362"/>
    </row>
    <row r="2724" spans="2:7">
      <c r="C2724" s="532"/>
      <c r="D2724" s="356"/>
      <c r="E2724" s="357"/>
      <c r="F2724" s="358"/>
      <c r="G2724" s="362"/>
    </row>
    <row r="2725" spans="2:7">
      <c r="C2725" s="532" t="s">
        <v>152</v>
      </c>
      <c r="D2725" s="356"/>
      <c r="E2725" s="357"/>
      <c r="F2725" s="358"/>
      <c r="G2725" s="362"/>
    </row>
    <row r="2726" spans="2:7">
      <c r="C2726" s="361"/>
      <c r="D2726" s="356"/>
      <c r="E2726" s="357"/>
      <c r="F2726" s="358"/>
      <c r="G2726" s="362"/>
    </row>
    <row r="2727" spans="2:7">
      <c r="C2727" s="373" t="s">
        <v>587</v>
      </c>
      <c r="D2727" s="398"/>
      <c r="E2727" s="357"/>
      <c r="F2727" s="358"/>
      <c r="G2727" s="362"/>
    </row>
    <row r="2728" spans="2:7">
      <c r="C2728" s="361"/>
      <c r="D2728" s="356"/>
      <c r="E2728" s="357"/>
      <c r="F2728" s="358"/>
      <c r="G2728" s="362"/>
    </row>
    <row r="2729" spans="2:7">
      <c r="C2729" s="382" t="s">
        <v>1364</v>
      </c>
      <c r="D2729" s="383"/>
      <c r="E2729" s="383"/>
      <c r="F2729" s="358"/>
      <c r="G2729" s="362"/>
    </row>
    <row r="2730" spans="2:7">
      <c r="C2730" s="384"/>
      <c r="D2730" s="383"/>
      <c r="E2730" s="383"/>
      <c r="F2730" s="358"/>
      <c r="G2730" s="362"/>
    </row>
    <row r="2731" spans="2:7" ht="70.2">
      <c r="C2731" s="364" t="s">
        <v>1365</v>
      </c>
      <c r="D2731" s="385"/>
      <c r="E2731" s="385"/>
      <c r="F2731" s="358"/>
      <c r="G2731" s="362"/>
    </row>
    <row r="2732" spans="2:7">
      <c r="C2732" s="386"/>
      <c r="D2732" s="385"/>
      <c r="E2732" s="385"/>
      <c r="F2732" s="358"/>
      <c r="G2732" s="362"/>
    </row>
    <row r="2733" spans="2:7" ht="46.8">
      <c r="B2733" s="230">
        <v>1</v>
      </c>
      <c r="C2733" s="387" t="s">
        <v>1366</v>
      </c>
      <c r="D2733" s="388" t="s">
        <v>22</v>
      </c>
      <c r="E2733" s="388">
        <v>6</v>
      </c>
      <c r="F2733" s="389">
        <v>35000</v>
      </c>
      <c r="G2733" s="362">
        <f>E2733*F2733</f>
        <v>210000</v>
      </c>
    </row>
    <row r="2734" spans="2:7">
      <c r="C2734" s="390"/>
      <c r="D2734" s="391"/>
      <c r="E2734" s="367"/>
      <c r="F2734" s="368"/>
      <c r="G2734" s="389"/>
    </row>
    <row r="2735" spans="2:7">
      <c r="B2735" s="230">
        <f>B2733+1</f>
        <v>2</v>
      </c>
      <c r="C2735" s="390" t="s">
        <v>1367</v>
      </c>
      <c r="D2735" s="388" t="s">
        <v>22</v>
      </c>
      <c r="E2735" s="388">
        <v>4</v>
      </c>
      <c r="F2735" s="389">
        <v>25000</v>
      </c>
      <c r="G2735" s="362">
        <f>E2735*F2735</f>
        <v>100000</v>
      </c>
    </row>
    <row r="2736" spans="2:7">
      <c r="C2736" s="390"/>
      <c r="D2736" s="391"/>
      <c r="E2736" s="367"/>
      <c r="F2736" s="368"/>
      <c r="G2736" s="389"/>
    </row>
    <row r="2737" spans="2:7">
      <c r="C2737" s="364" t="s">
        <v>1368</v>
      </c>
      <c r="D2737" s="391"/>
      <c r="E2737" s="367"/>
      <c r="F2737" s="368"/>
      <c r="G2737" s="389"/>
    </row>
    <row r="2738" spans="2:7">
      <c r="C2738" s="371"/>
      <c r="D2738" s="388"/>
      <c r="E2738" s="392"/>
      <c r="F2738" s="389"/>
      <c r="G2738" s="389"/>
    </row>
    <row r="2739" spans="2:7" ht="70.2">
      <c r="C2739" s="393" t="s">
        <v>1369</v>
      </c>
      <c r="D2739" s="388"/>
      <c r="E2739" s="392"/>
      <c r="F2739" s="389"/>
      <c r="G2739" s="389"/>
    </row>
    <row r="2740" spans="2:7">
      <c r="C2740" s="371"/>
      <c r="D2740" s="388"/>
      <c r="E2740" s="392"/>
      <c r="F2740" s="389"/>
      <c r="G2740" s="389"/>
    </row>
    <row r="2741" spans="2:7">
      <c r="B2741" s="230">
        <f>B2735+1</f>
        <v>3</v>
      </c>
      <c r="C2741" s="371" t="s">
        <v>1370</v>
      </c>
      <c r="D2741" s="388" t="s">
        <v>32</v>
      </c>
      <c r="E2741" s="394">
        <v>16</v>
      </c>
      <c r="F2741" s="389">
        <v>145</v>
      </c>
      <c r="G2741" s="362">
        <f>E2741*F2741</f>
        <v>2320</v>
      </c>
    </row>
    <row r="2742" spans="2:7">
      <c r="C2742" s="371"/>
      <c r="D2742" s="388"/>
      <c r="E2742" s="394"/>
      <c r="F2742" s="389"/>
      <c r="G2742" s="389"/>
    </row>
    <row r="2743" spans="2:7">
      <c r="B2743" s="230">
        <f>B2741+1</f>
        <v>4</v>
      </c>
      <c r="C2743" s="371" t="s">
        <v>1371</v>
      </c>
      <c r="D2743" s="388" t="s">
        <v>32</v>
      </c>
      <c r="E2743" s="394">
        <v>18</v>
      </c>
      <c r="F2743" s="389">
        <v>165</v>
      </c>
      <c r="G2743" s="362">
        <f>E2743*F2743</f>
        <v>2970</v>
      </c>
    </row>
    <row r="2744" spans="2:7">
      <c r="C2744" s="371"/>
      <c r="D2744" s="388"/>
      <c r="E2744" s="394"/>
      <c r="F2744" s="389"/>
      <c r="G2744" s="389"/>
    </row>
    <row r="2745" spans="2:7">
      <c r="B2745" s="230">
        <f t="shared" ref="B2745:B2755" si="77">B2743+1</f>
        <v>5</v>
      </c>
      <c r="C2745" s="371" t="s">
        <v>1372</v>
      </c>
      <c r="D2745" s="388" t="s">
        <v>32</v>
      </c>
      <c r="E2745" s="394">
        <v>16</v>
      </c>
      <c r="F2745" s="389">
        <v>185</v>
      </c>
      <c r="G2745" s="362">
        <f>E2745*F2745</f>
        <v>2960</v>
      </c>
    </row>
    <row r="2746" spans="2:7">
      <c r="C2746" s="371"/>
      <c r="D2746" s="388"/>
      <c r="E2746" s="394"/>
      <c r="F2746" s="389"/>
      <c r="G2746" s="389"/>
    </row>
    <row r="2747" spans="2:7">
      <c r="B2747" s="230">
        <f t="shared" si="77"/>
        <v>6</v>
      </c>
      <c r="C2747" s="371" t="s">
        <v>1373</v>
      </c>
      <c r="D2747" s="388" t="s">
        <v>32</v>
      </c>
      <c r="E2747" s="394">
        <v>15</v>
      </c>
      <c r="F2747" s="389">
        <v>215</v>
      </c>
      <c r="G2747" s="362">
        <f>E2747*F2747</f>
        <v>3225</v>
      </c>
    </row>
    <row r="2748" spans="2:7">
      <c r="C2748" s="371"/>
      <c r="D2748" s="388"/>
      <c r="E2748" s="394"/>
      <c r="F2748" s="389"/>
      <c r="G2748" s="389"/>
    </row>
    <row r="2749" spans="2:7">
      <c r="B2749" s="230">
        <f t="shared" si="77"/>
        <v>7</v>
      </c>
      <c r="C2749" s="371" t="s">
        <v>1374</v>
      </c>
      <c r="D2749" s="388" t="s">
        <v>32</v>
      </c>
      <c r="E2749" s="394">
        <v>18</v>
      </c>
      <c r="F2749" s="389">
        <v>165</v>
      </c>
      <c r="G2749" s="362">
        <f>E2749*F2749</f>
        <v>2970</v>
      </c>
    </row>
    <row r="2750" spans="2:7">
      <c r="C2750" s="371"/>
      <c r="D2750" s="388"/>
      <c r="E2750" s="394"/>
      <c r="F2750" s="389"/>
      <c r="G2750" s="389"/>
    </row>
    <row r="2751" spans="2:7">
      <c r="B2751" s="230">
        <f t="shared" si="77"/>
        <v>8</v>
      </c>
      <c r="C2751" s="371" t="s">
        <v>1375</v>
      </c>
      <c r="D2751" s="388" t="s">
        <v>32</v>
      </c>
      <c r="E2751" s="394">
        <v>16</v>
      </c>
      <c r="F2751" s="389">
        <v>185</v>
      </c>
      <c r="G2751" s="362">
        <f>E2751*F2751</f>
        <v>2960</v>
      </c>
    </row>
    <row r="2752" spans="2:7">
      <c r="C2752" s="371"/>
      <c r="D2752" s="388"/>
      <c r="E2752" s="394"/>
      <c r="F2752" s="389"/>
      <c r="G2752" s="389"/>
    </row>
    <row r="2753" spans="2:7">
      <c r="B2753" s="230">
        <f t="shared" si="77"/>
        <v>9</v>
      </c>
      <c r="C2753" s="371" t="s">
        <v>1376</v>
      </c>
      <c r="D2753" s="388" t="s">
        <v>32</v>
      </c>
      <c r="E2753" s="394">
        <v>18</v>
      </c>
      <c r="F2753" s="389">
        <v>215</v>
      </c>
      <c r="G2753" s="362">
        <f>E2753*F2753</f>
        <v>3870</v>
      </c>
    </row>
    <row r="2754" spans="2:7">
      <c r="C2754" s="371"/>
      <c r="D2754" s="388"/>
      <c r="E2754" s="394"/>
      <c r="F2754" s="389"/>
      <c r="G2754" s="389"/>
    </row>
    <row r="2755" spans="2:7">
      <c r="B2755" s="230">
        <f t="shared" si="77"/>
        <v>10</v>
      </c>
      <c r="C2755" s="371" t="s">
        <v>1377</v>
      </c>
      <c r="D2755" s="388" t="s">
        <v>32</v>
      </c>
      <c r="E2755" s="394">
        <v>10</v>
      </c>
      <c r="F2755" s="389">
        <v>230</v>
      </c>
      <c r="G2755" s="362">
        <f>E2755*F2755</f>
        <v>2300</v>
      </c>
    </row>
    <row r="2756" spans="2:7">
      <c r="C2756" s="395"/>
      <c r="D2756" s="388"/>
      <c r="E2756" s="394"/>
      <c r="F2756" s="389"/>
      <c r="G2756" s="389"/>
    </row>
    <row r="2757" spans="2:7">
      <c r="C2757" s="393" t="s">
        <v>1378</v>
      </c>
      <c r="D2757" s="388"/>
      <c r="E2757" s="394"/>
      <c r="F2757" s="389"/>
      <c r="G2757" s="389"/>
    </row>
    <row r="2758" spans="2:7">
      <c r="C2758" s="393"/>
      <c r="D2758" s="388"/>
      <c r="E2758" s="394"/>
      <c r="F2758" s="389"/>
      <c r="G2758" s="389"/>
    </row>
    <row r="2759" spans="2:7">
      <c r="C2759" s="393" t="s">
        <v>1379</v>
      </c>
      <c r="D2759" s="388"/>
      <c r="E2759" s="394"/>
      <c r="F2759" s="389"/>
      <c r="G2759" s="389"/>
    </row>
    <row r="2760" spans="2:7">
      <c r="C2760" s="390"/>
      <c r="D2760" s="391"/>
      <c r="E2760" s="367"/>
      <c r="F2760" s="368"/>
      <c r="G2760" s="389"/>
    </row>
    <row r="2761" spans="2:7">
      <c r="B2761" s="230">
        <f>B2755+1</f>
        <v>11</v>
      </c>
      <c r="C2761" s="371" t="s">
        <v>1380</v>
      </c>
      <c r="D2761" s="388" t="s">
        <v>22</v>
      </c>
      <c r="E2761" s="394">
        <v>18</v>
      </c>
      <c r="F2761" s="389">
        <v>100</v>
      </c>
      <c r="G2761" s="362">
        <f>E2761*F2761</f>
        <v>1800</v>
      </c>
    </row>
    <row r="2762" spans="2:7">
      <c r="C2762" s="371"/>
      <c r="D2762" s="388"/>
      <c r="E2762" s="394"/>
      <c r="F2762" s="389"/>
      <c r="G2762" s="389"/>
    </row>
    <row r="2763" spans="2:7">
      <c r="B2763" s="230">
        <f>B2761+1</f>
        <v>12</v>
      </c>
      <c r="C2763" s="371" t="s">
        <v>1381</v>
      </c>
      <c r="D2763" s="388" t="s">
        <v>22</v>
      </c>
      <c r="E2763" s="394">
        <v>19</v>
      </c>
      <c r="F2763" s="389">
        <v>150</v>
      </c>
      <c r="G2763" s="362">
        <f>E2763*F2763</f>
        <v>2850</v>
      </c>
    </row>
    <row r="2764" spans="2:7">
      <c r="C2764" s="371"/>
      <c r="D2764" s="388"/>
      <c r="E2764" s="394"/>
      <c r="F2764" s="389"/>
      <c r="G2764" s="389"/>
    </row>
    <row r="2765" spans="2:7">
      <c r="B2765" s="230">
        <f t="shared" ref="B2765:B2767" si="78">B2763+1</f>
        <v>13</v>
      </c>
      <c r="C2765" s="371" t="s">
        <v>1382</v>
      </c>
      <c r="D2765" s="388" t="s">
        <v>22</v>
      </c>
      <c r="E2765" s="394">
        <v>21</v>
      </c>
      <c r="F2765" s="389">
        <v>180</v>
      </c>
      <c r="G2765" s="362">
        <f>E2765*F2765</f>
        <v>3780</v>
      </c>
    </row>
    <row r="2766" spans="2:7">
      <c r="C2766" s="371"/>
      <c r="D2766" s="388"/>
      <c r="E2766" s="394"/>
      <c r="F2766" s="389"/>
      <c r="G2766" s="389"/>
    </row>
    <row r="2767" spans="2:7">
      <c r="B2767" s="230">
        <f t="shared" si="78"/>
        <v>14</v>
      </c>
      <c r="C2767" s="371" t="s">
        <v>1383</v>
      </c>
      <c r="D2767" s="388" t="s">
        <v>22</v>
      </c>
      <c r="E2767" s="394">
        <v>10</v>
      </c>
      <c r="F2767" s="389">
        <v>200</v>
      </c>
      <c r="G2767" s="362">
        <f>E2767*F2767</f>
        <v>2000</v>
      </c>
    </row>
    <row r="2768" spans="2:7">
      <c r="C2768" s="361"/>
      <c r="D2768" s="356"/>
      <c r="E2768" s="357"/>
      <c r="F2768" s="358"/>
      <c r="G2768" s="362"/>
    </row>
    <row r="2769" spans="2:7">
      <c r="C2769" s="393" t="s">
        <v>1384</v>
      </c>
      <c r="D2769" s="388"/>
      <c r="E2769" s="392"/>
      <c r="F2769" s="358"/>
      <c r="G2769" s="362"/>
    </row>
    <row r="2770" spans="2:7">
      <c r="C2770" s="371"/>
      <c r="D2770" s="388"/>
      <c r="E2770" s="394"/>
      <c r="F2770" s="358"/>
      <c r="G2770" s="362"/>
    </row>
    <row r="2771" spans="2:7">
      <c r="B2771" s="230">
        <f>B2767+1</f>
        <v>15</v>
      </c>
      <c r="C2771" s="371" t="s">
        <v>1385</v>
      </c>
      <c r="D2771" s="388" t="s">
        <v>32</v>
      </c>
      <c r="E2771" s="394">
        <v>30</v>
      </c>
      <c r="F2771" s="389">
        <v>250</v>
      </c>
      <c r="G2771" s="362">
        <f>E2771*F2771</f>
        <v>7500</v>
      </c>
    </row>
    <row r="2772" spans="2:7">
      <c r="C2772" s="371"/>
      <c r="D2772" s="388"/>
      <c r="E2772" s="394"/>
      <c r="F2772" s="389"/>
      <c r="G2772" s="389"/>
    </row>
    <row r="2773" spans="2:7">
      <c r="C2773" s="364" t="s">
        <v>1386</v>
      </c>
      <c r="D2773" s="367"/>
      <c r="E2773" s="367"/>
      <c r="F2773" s="368"/>
      <c r="G2773" s="368"/>
    </row>
    <row r="2774" spans="2:7">
      <c r="C2774" s="364"/>
      <c r="D2774" s="367"/>
      <c r="E2774" s="367"/>
      <c r="F2774" s="368"/>
      <c r="G2774" s="368"/>
    </row>
    <row r="2775" spans="2:7">
      <c r="B2775" s="230">
        <f>B2771+1</f>
        <v>16</v>
      </c>
      <c r="C2775" s="366" t="s">
        <v>1515</v>
      </c>
      <c r="D2775" s="367" t="s">
        <v>22</v>
      </c>
      <c r="E2775" s="367">
        <v>15</v>
      </c>
      <c r="F2775" s="368">
        <f>440*1.1</f>
        <v>484.00000000000006</v>
      </c>
      <c r="G2775" s="362">
        <f>E2775*F2775</f>
        <v>7260.0000000000009</v>
      </c>
    </row>
    <row r="2776" spans="2:7">
      <c r="C2776" s="371"/>
      <c r="D2776" s="388"/>
      <c r="E2776" s="394"/>
      <c r="F2776" s="389"/>
      <c r="G2776" s="389"/>
    </row>
    <row r="2777" spans="2:7">
      <c r="C2777" s="364" t="s">
        <v>1387</v>
      </c>
      <c r="D2777" s="388"/>
      <c r="E2777" s="394"/>
      <c r="F2777" s="389"/>
      <c r="G2777" s="389"/>
    </row>
    <row r="2778" spans="2:7">
      <c r="C2778" s="371"/>
      <c r="D2778" s="388"/>
      <c r="E2778" s="394"/>
      <c r="F2778" s="389"/>
      <c r="G2778" s="389"/>
    </row>
    <row r="2779" spans="2:7">
      <c r="C2779" s="393" t="s">
        <v>1388</v>
      </c>
      <c r="D2779" s="388"/>
      <c r="E2779" s="388"/>
      <c r="F2779" s="389"/>
      <c r="G2779" s="389"/>
    </row>
    <row r="2780" spans="2:7">
      <c r="C2780" s="371"/>
      <c r="D2780" s="388"/>
      <c r="E2780" s="388"/>
      <c r="F2780" s="389"/>
      <c r="G2780" s="389"/>
    </row>
    <row r="2781" spans="2:7">
      <c r="B2781" s="230">
        <f>B2775+1</f>
        <v>17</v>
      </c>
      <c r="C2781" s="371" t="s">
        <v>1348</v>
      </c>
      <c r="D2781" s="388" t="s">
        <v>32</v>
      </c>
      <c r="E2781" s="394">
        <v>78</v>
      </c>
      <c r="F2781" s="389">
        <v>185</v>
      </c>
      <c r="G2781" s="362">
        <f>E2781*F2781</f>
        <v>14430</v>
      </c>
    </row>
    <row r="2782" spans="2:7">
      <c r="C2782" s="371"/>
      <c r="D2782" s="388"/>
      <c r="E2782" s="394"/>
      <c r="F2782" s="389"/>
      <c r="G2782" s="389"/>
    </row>
    <row r="2783" spans="2:7">
      <c r="B2783" s="230">
        <f>B2781+1</f>
        <v>18</v>
      </c>
      <c r="C2783" s="371" t="s">
        <v>1389</v>
      </c>
      <c r="D2783" s="388" t="s">
        <v>32</v>
      </c>
      <c r="E2783" s="394">
        <v>30</v>
      </c>
      <c r="F2783" s="389">
        <v>210</v>
      </c>
      <c r="G2783" s="362">
        <f>E2783*F2783</f>
        <v>6300</v>
      </c>
    </row>
    <row r="2784" spans="2:7">
      <c r="C2784" s="371"/>
      <c r="D2784" s="388"/>
      <c r="E2784" s="394"/>
      <c r="F2784" s="389"/>
      <c r="G2784" s="389"/>
    </row>
    <row r="2785" spans="2:8">
      <c r="B2785" s="230">
        <f t="shared" ref="B2785:B2789" si="79">B2783+1</f>
        <v>19</v>
      </c>
      <c r="C2785" s="371" t="s">
        <v>1385</v>
      </c>
      <c r="D2785" s="388" t="s">
        <v>32</v>
      </c>
      <c r="E2785" s="394">
        <v>29</v>
      </c>
      <c r="F2785" s="389">
        <v>250</v>
      </c>
      <c r="G2785" s="362">
        <f>E2785*F2785</f>
        <v>7250</v>
      </c>
    </row>
    <row r="2786" spans="2:8">
      <c r="C2786" s="62"/>
      <c r="D2786" s="62"/>
      <c r="E2786" s="62"/>
      <c r="F2786" s="62"/>
      <c r="G2786" s="62"/>
      <c r="H2786" s="230"/>
    </row>
    <row r="2787" spans="2:8">
      <c r="B2787" s="230">
        <f>B2785+1</f>
        <v>20</v>
      </c>
      <c r="C2787" s="371" t="s">
        <v>1345</v>
      </c>
      <c r="D2787" s="388" t="s">
        <v>32</v>
      </c>
      <c r="E2787" s="394">
        <v>80</v>
      </c>
      <c r="F2787" s="389">
        <v>185</v>
      </c>
      <c r="G2787" s="362">
        <f>E2787*F2787</f>
        <v>14800</v>
      </c>
    </row>
    <row r="2788" spans="2:8">
      <c r="C2788" s="62"/>
      <c r="D2788" s="62"/>
      <c r="E2788" s="62"/>
      <c r="F2788" s="62"/>
      <c r="G2788" s="62"/>
    </row>
    <row r="2789" spans="2:8">
      <c r="B2789" s="230">
        <f t="shared" si="79"/>
        <v>21</v>
      </c>
      <c r="C2789" s="371" t="s">
        <v>1390</v>
      </c>
      <c r="D2789" s="388" t="s">
        <v>32</v>
      </c>
      <c r="E2789" s="394">
        <v>50</v>
      </c>
      <c r="F2789" s="389">
        <v>250</v>
      </c>
      <c r="G2789" s="362">
        <f>E2789*F2789</f>
        <v>12500</v>
      </c>
    </row>
    <row r="2790" spans="2:8">
      <c r="C2790" s="371"/>
      <c r="D2790" s="388"/>
      <c r="E2790" s="392"/>
      <c r="F2790" s="389"/>
      <c r="G2790" s="389"/>
    </row>
    <row r="2791" spans="2:8">
      <c r="C2791" s="393" t="s">
        <v>1391</v>
      </c>
      <c r="D2791" s="388"/>
      <c r="E2791" s="392"/>
      <c r="F2791" s="389"/>
      <c r="G2791" s="389"/>
    </row>
    <row r="2792" spans="2:8">
      <c r="C2792" s="393"/>
      <c r="D2792" s="388"/>
      <c r="E2792" s="392"/>
      <c r="F2792" s="389"/>
      <c r="G2792" s="389"/>
    </row>
    <row r="2793" spans="2:8">
      <c r="B2793" s="230">
        <f>B2789+1</f>
        <v>22</v>
      </c>
      <c r="C2793" s="371" t="s">
        <v>1393</v>
      </c>
      <c r="D2793" s="388" t="s">
        <v>22</v>
      </c>
      <c r="E2793" s="394">
        <v>75</v>
      </c>
      <c r="F2793" s="389">
        <v>85</v>
      </c>
      <c r="G2793" s="362">
        <f>E2793*F2793</f>
        <v>6375</v>
      </c>
    </row>
    <row r="2794" spans="2:8">
      <c r="C2794" s="371"/>
      <c r="D2794" s="388"/>
      <c r="E2794" s="394"/>
      <c r="F2794" s="389"/>
      <c r="G2794" s="389"/>
    </row>
    <row r="2795" spans="2:8">
      <c r="B2795" s="230">
        <f>B2793+1</f>
        <v>23</v>
      </c>
      <c r="C2795" s="371" t="s">
        <v>1394</v>
      </c>
      <c r="D2795" s="388" t="s">
        <v>22</v>
      </c>
      <c r="E2795" s="394">
        <v>75</v>
      </c>
      <c r="F2795" s="389">
        <v>85</v>
      </c>
      <c r="G2795" s="362">
        <f>E2795*F2795</f>
        <v>6375</v>
      </c>
    </row>
    <row r="2796" spans="2:8">
      <c r="C2796" s="371"/>
      <c r="D2796" s="388"/>
      <c r="E2796" s="394"/>
      <c r="F2796" s="389"/>
      <c r="G2796" s="389"/>
    </row>
    <row r="2797" spans="2:8">
      <c r="B2797" s="230">
        <f t="shared" ref="B2797:B2799" si="80">B2795+1</f>
        <v>24</v>
      </c>
      <c r="C2797" s="371" t="s">
        <v>1395</v>
      </c>
      <c r="D2797" s="388" t="s">
        <v>22</v>
      </c>
      <c r="E2797" s="394">
        <v>75</v>
      </c>
      <c r="F2797" s="389">
        <v>85</v>
      </c>
      <c r="G2797" s="362">
        <f>E2797*F2797</f>
        <v>6375</v>
      </c>
    </row>
    <row r="2798" spans="2:8">
      <c r="C2798" s="371"/>
      <c r="D2798" s="388"/>
      <c r="E2798" s="394"/>
      <c r="F2798" s="389"/>
      <c r="G2798" s="362"/>
    </row>
    <row r="2799" spans="2:8">
      <c r="B2799" s="230">
        <f t="shared" si="80"/>
        <v>25</v>
      </c>
      <c r="C2799" s="371" t="s">
        <v>1392</v>
      </c>
      <c r="D2799" s="388" t="s">
        <v>22</v>
      </c>
      <c r="E2799" s="394">
        <v>75</v>
      </c>
      <c r="F2799" s="389">
        <v>85</v>
      </c>
      <c r="G2799" s="362">
        <f>E2799*F2799</f>
        <v>6375</v>
      </c>
    </row>
    <row r="2800" spans="2:8">
      <c r="F2800" s="230"/>
      <c r="G2800" s="230"/>
    </row>
    <row r="2801" spans="2:7">
      <c r="C2801" s="396" t="s">
        <v>1396</v>
      </c>
      <c r="D2801" s="388"/>
      <c r="E2801" s="392"/>
      <c r="F2801" s="389"/>
      <c r="G2801" s="389"/>
    </row>
    <row r="2802" spans="2:7">
      <c r="C2802" s="371"/>
      <c r="D2802" s="388"/>
      <c r="E2802" s="392"/>
      <c r="F2802" s="389"/>
      <c r="G2802" s="389"/>
    </row>
    <row r="2803" spans="2:7">
      <c r="B2803" s="230">
        <f>B2799+1</f>
        <v>26</v>
      </c>
      <c r="C2803" s="371" t="s">
        <v>1397</v>
      </c>
      <c r="D2803" s="388" t="s">
        <v>22</v>
      </c>
      <c r="E2803" s="394">
        <v>12</v>
      </c>
      <c r="F2803" s="389">
        <v>1200</v>
      </c>
      <c r="G2803" s="362">
        <f>E2803*F2803</f>
        <v>14400</v>
      </c>
    </row>
    <row r="2804" spans="2:7">
      <c r="C2804" s="371"/>
      <c r="D2804" s="388"/>
      <c r="E2804" s="394"/>
      <c r="F2804" s="389"/>
      <c r="G2804" s="389"/>
    </row>
    <row r="2805" spans="2:7">
      <c r="C2805" s="396" t="s">
        <v>1398</v>
      </c>
      <c r="D2805" s="388"/>
      <c r="E2805" s="392"/>
      <c r="F2805" s="389"/>
      <c r="G2805" s="389"/>
    </row>
    <row r="2806" spans="2:7">
      <c r="C2806" s="371"/>
      <c r="D2806" s="388"/>
      <c r="E2806" s="392"/>
      <c r="F2806" s="389"/>
      <c r="G2806" s="389"/>
    </row>
    <row r="2807" spans="2:7">
      <c r="B2807" s="230">
        <f>B2803+1</f>
        <v>27</v>
      </c>
      <c r="C2807" s="371" t="s">
        <v>1399</v>
      </c>
      <c r="D2807" s="388" t="s">
        <v>22</v>
      </c>
      <c r="E2807" s="394">
        <v>14</v>
      </c>
      <c r="F2807" s="389">
        <v>1600</v>
      </c>
      <c r="G2807" s="362">
        <f>E2807*F2807</f>
        <v>22400</v>
      </c>
    </row>
    <row r="2808" spans="2:7">
      <c r="C2808" s="371"/>
      <c r="D2808" s="388"/>
      <c r="E2808" s="394"/>
      <c r="F2808" s="389"/>
      <c r="G2808" s="389"/>
    </row>
    <row r="2809" spans="2:7">
      <c r="C2809" s="363" t="s">
        <v>1358</v>
      </c>
      <c r="D2809" s="375"/>
      <c r="E2809" s="375"/>
      <c r="F2809" s="362"/>
      <c r="G2809" s="397"/>
    </row>
    <row r="2810" spans="2:7">
      <c r="C2810" s="363"/>
      <c r="D2810" s="375"/>
      <c r="E2810" s="375"/>
      <c r="F2810" s="362"/>
      <c r="G2810" s="397"/>
    </row>
    <row r="2811" spans="2:7" ht="46.8">
      <c r="B2811" s="230">
        <f>B2807+1</f>
        <v>28</v>
      </c>
      <c r="C2811" s="376" t="s">
        <v>1400</v>
      </c>
      <c r="D2811" s="357" t="s">
        <v>1402</v>
      </c>
      <c r="E2811" s="357">
        <v>36</v>
      </c>
      <c r="F2811" s="358">
        <v>600</v>
      </c>
      <c r="G2811" s="362">
        <f>E2811*F2811</f>
        <v>21600</v>
      </c>
    </row>
    <row r="2812" spans="2:7">
      <c r="C2812" s="371"/>
      <c r="D2812" s="380"/>
      <c r="E2812" s="357"/>
      <c r="F2812" s="358"/>
      <c r="G2812" s="358"/>
    </row>
    <row r="2813" spans="2:7">
      <c r="C2813" s="377" t="s">
        <v>1360</v>
      </c>
      <c r="D2813" s="378"/>
      <c r="E2813" s="357"/>
      <c r="F2813" s="379"/>
      <c r="G2813" s="379"/>
    </row>
    <row r="2814" spans="2:7">
      <c r="C2814" s="377"/>
      <c r="D2814" s="378"/>
      <c r="E2814" s="357"/>
      <c r="F2814" s="379"/>
      <c r="G2814" s="379"/>
    </row>
    <row r="2815" spans="2:7" ht="46.8">
      <c r="B2815" s="230">
        <f>B2811+1</f>
        <v>29</v>
      </c>
      <c r="C2815" s="366" t="s">
        <v>1361</v>
      </c>
      <c r="D2815" s="380" t="s">
        <v>9</v>
      </c>
      <c r="E2815" s="357">
        <v>1</v>
      </c>
      <c r="F2815" s="358">
        <v>4000</v>
      </c>
      <c r="G2815" s="362">
        <f>E2815*F2815</f>
        <v>4000</v>
      </c>
    </row>
    <row r="2816" spans="2:7">
      <c r="C2816" s="377"/>
      <c r="D2816" s="378"/>
      <c r="E2816" s="357"/>
      <c r="F2816" s="379"/>
      <c r="G2816" s="358"/>
    </row>
    <row r="2817" spans="2:7">
      <c r="C2817" s="377" t="s">
        <v>1362</v>
      </c>
      <c r="D2817" s="378"/>
      <c r="E2817" s="357"/>
      <c r="F2817" s="379"/>
      <c r="G2817" s="379"/>
    </row>
    <row r="2818" spans="2:7">
      <c r="C2818" s="377"/>
      <c r="D2818" s="378"/>
      <c r="E2818" s="357"/>
      <c r="F2818" s="379"/>
      <c r="G2818" s="379"/>
    </row>
    <row r="2819" spans="2:7" ht="46.8">
      <c r="B2819" s="230">
        <f>B2815+1</f>
        <v>30</v>
      </c>
      <c r="C2819" s="381" t="s">
        <v>1363</v>
      </c>
      <c r="D2819" s="380" t="s">
        <v>9</v>
      </c>
      <c r="E2819" s="357">
        <v>1</v>
      </c>
      <c r="F2819" s="358">
        <v>5000</v>
      </c>
      <c r="G2819" s="362">
        <f>E2819*F2819</f>
        <v>5000</v>
      </c>
    </row>
    <row r="2820" spans="2:7">
      <c r="C2820" s="312"/>
      <c r="D2820" s="311"/>
      <c r="E2820" s="209"/>
      <c r="F2820" s="210"/>
      <c r="G2820" s="203"/>
    </row>
    <row r="2821" spans="2:7">
      <c r="C2821" s="278" t="s">
        <v>152</v>
      </c>
      <c r="D2821" s="279"/>
      <c r="E2821" s="279"/>
      <c r="F2821" s="34"/>
      <c r="G2821" s="280"/>
    </row>
    <row r="2822" spans="2:7">
      <c r="C2822" s="278" t="s">
        <v>1566</v>
      </c>
      <c r="D2822" s="279"/>
      <c r="E2822" s="279"/>
      <c r="F2822" s="34"/>
      <c r="G2822" s="280"/>
    </row>
    <row r="2823" spans="2:7">
      <c r="C2823" s="278" t="s">
        <v>1564</v>
      </c>
      <c r="D2823" s="282"/>
      <c r="E2823" s="282"/>
      <c r="F2823" s="283"/>
      <c r="G2823" s="284">
        <f>SUM(G2732:G2822)</f>
        <v>506945</v>
      </c>
    </row>
    <row r="2824" spans="2:7">
      <c r="C2824" s="223"/>
      <c r="D2824" s="279"/>
      <c r="E2824" s="279"/>
      <c r="F2824" s="34"/>
      <c r="G2824" s="280"/>
    </row>
    <row r="2825" spans="2:7" s="277" customFormat="1">
      <c r="C2825" s="288"/>
      <c r="D2825" s="289"/>
      <c r="E2825" s="289"/>
      <c r="F2825" s="290"/>
      <c r="G2825" s="291"/>
    </row>
    <row r="2826" spans="2:7">
      <c r="C2826" s="223"/>
      <c r="D2826" s="279"/>
      <c r="E2826" s="279"/>
      <c r="F2826" s="34"/>
      <c r="G2826" s="280"/>
    </row>
    <row r="2827" spans="2:7">
      <c r="C2827" s="223"/>
      <c r="D2827" s="279"/>
      <c r="E2827" s="279"/>
      <c r="F2827" s="34"/>
      <c r="G2827" s="280"/>
    </row>
    <row r="2828" spans="2:7">
      <c r="C2828" s="103"/>
      <c r="F2828" s="230"/>
      <c r="G2828" s="230"/>
    </row>
    <row r="2829" spans="2:7">
      <c r="C2829" s="536" t="s">
        <v>1567</v>
      </c>
      <c r="D2829" s="535"/>
      <c r="E2829" s="2"/>
      <c r="F2829" s="481"/>
      <c r="G2829" s="484"/>
    </row>
    <row r="2830" spans="2:7">
      <c r="C2830" s="483"/>
      <c r="D2830" s="535"/>
      <c r="E2830" s="2"/>
      <c r="F2830" s="481"/>
      <c r="G2830" s="484"/>
    </row>
    <row r="2831" spans="2:7">
      <c r="B2831" s="230">
        <v>1</v>
      </c>
      <c r="C2831" s="483" t="s">
        <v>560</v>
      </c>
      <c r="D2831" s="535"/>
      <c r="E2831" s="2" t="s">
        <v>1554</v>
      </c>
      <c r="F2831" s="481"/>
      <c r="G2831" s="484">
        <f>G2651</f>
        <v>3050356</v>
      </c>
    </row>
    <row r="2832" spans="2:7">
      <c r="C2832" s="483"/>
      <c r="D2832" s="535"/>
      <c r="E2832" s="2"/>
      <c r="F2832" s="481"/>
      <c r="G2832" s="484"/>
    </row>
    <row r="2833" spans="2:8">
      <c r="B2833" s="230">
        <f>B2831+1</f>
        <v>2</v>
      </c>
      <c r="C2833" s="483" t="s">
        <v>1338</v>
      </c>
      <c r="D2833" s="535"/>
      <c r="E2833" s="2" t="s">
        <v>1554</v>
      </c>
      <c r="F2833" s="481"/>
      <c r="G2833" s="484">
        <f>G2719</f>
        <v>123410</v>
      </c>
    </row>
    <row r="2834" spans="2:8">
      <c r="C2834" s="483"/>
      <c r="D2834" s="535"/>
      <c r="E2834" s="2"/>
      <c r="F2834" s="481"/>
      <c r="G2834" s="484"/>
    </row>
    <row r="2835" spans="2:8">
      <c r="B2835" s="230">
        <f>B2833+1</f>
        <v>3</v>
      </c>
      <c r="C2835" s="483" t="s">
        <v>587</v>
      </c>
      <c r="D2835" s="535"/>
      <c r="E2835" s="2" t="s">
        <v>1554</v>
      </c>
      <c r="F2835" s="481"/>
      <c r="G2835" s="484">
        <f>G2823</f>
        <v>506945</v>
      </c>
    </row>
    <row r="2836" spans="2:8">
      <c r="C2836" s="483"/>
      <c r="D2836" s="535"/>
      <c r="E2836" s="2"/>
      <c r="F2836" s="481"/>
      <c r="G2836" s="484"/>
    </row>
    <row r="2837" spans="2:8">
      <c r="C2837" s="483"/>
      <c r="D2837" s="535"/>
      <c r="E2837" s="2"/>
      <c r="F2837" s="481"/>
      <c r="G2837" s="516"/>
    </row>
    <row r="2838" spans="2:8">
      <c r="C2838" s="482" t="s">
        <v>1557</v>
      </c>
      <c r="D2838" s="535"/>
      <c r="E2838" s="2"/>
      <c r="F2838" s="481"/>
      <c r="G2838" s="517">
        <f>SUM(G2830:G2837)</f>
        <v>3680711</v>
      </c>
    </row>
    <row r="2839" spans="2:8">
      <c r="C2839" s="554"/>
      <c r="F2839" s="230"/>
      <c r="G2839" s="230"/>
    </row>
    <row r="2840" spans="2:8">
      <c r="C2840" s="555"/>
      <c r="F2840" s="230"/>
      <c r="G2840" s="230"/>
    </row>
    <row r="2841" spans="2:8" s="277" customFormat="1">
      <c r="C2841" s="556"/>
    </row>
    <row r="2842" spans="2:8">
      <c r="C2842" s="223"/>
      <c r="D2842" s="279"/>
      <c r="E2842" s="279"/>
      <c r="F2842" s="34"/>
      <c r="G2842" s="280"/>
    </row>
    <row r="2843" spans="2:8">
      <c r="C2843" s="243" t="s">
        <v>1578</v>
      </c>
      <c r="D2843" s="58" t="s">
        <v>3</v>
      </c>
      <c r="E2843" s="292"/>
      <c r="F2843" s="101"/>
      <c r="G2843" s="61"/>
      <c r="H2843" s="230"/>
    </row>
    <row r="2844" spans="2:8">
      <c r="C2844" s="243" t="s">
        <v>788</v>
      </c>
      <c r="D2844" s="91"/>
      <c r="E2844" s="292"/>
      <c r="F2844" s="101"/>
      <c r="G2844" s="61"/>
      <c r="H2844" s="230"/>
    </row>
    <row r="2845" spans="2:8">
      <c r="C2845" s="57"/>
      <c r="D2845" s="91"/>
      <c r="E2845" s="292"/>
      <c r="F2845" s="101"/>
      <c r="G2845" s="61"/>
      <c r="H2845" s="230"/>
    </row>
    <row r="2846" spans="2:8">
      <c r="C2846" s="243" t="s">
        <v>1538</v>
      </c>
      <c r="D2846" s="91"/>
      <c r="E2846" s="292"/>
      <c r="F2846" s="101"/>
      <c r="G2846" s="61"/>
      <c r="H2846" s="230"/>
    </row>
    <row r="2847" spans="2:8">
      <c r="C2847" s="243"/>
      <c r="D2847" s="91"/>
      <c r="E2847" s="292"/>
      <c r="F2847" s="101"/>
      <c r="G2847" s="61"/>
      <c r="H2847" s="230"/>
    </row>
    <row r="2848" spans="2:8">
      <c r="C2848" s="243" t="s">
        <v>1579</v>
      </c>
      <c r="D2848" s="58" t="s">
        <v>3</v>
      </c>
      <c r="E2848" s="292"/>
      <c r="F2848" s="101"/>
      <c r="G2848" s="61"/>
      <c r="H2848" s="230"/>
    </row>
    <row r="2849" spans="3:8">
      <c r="C2849" s="57"/>
      <c r="D2849" s="91"/>
      <c r="E2849" s="292"/>
      <c r="F2849" s="101"/>
      <c r="G2849" s="61"/>
      <c r="H2849" s="230"/>
    </row>
    <row r="2850" spans="3:8">
      <c r="C2850" s="473" t="s">
        <v>1528</v>
      </c>
      <c r="D2850" s="91"/>
      <c r="E2850" s="292"/>
      <c r="F2850" s="101"/>
      <c r="G2850" s="61"/>
      <c r="H2850" s="230"/>
    </row>
    <row r="2851" spans="3:8">
      <c r="C2851" s="57"/>
      <c r="D2851" s="91"/>
      <c r="E2851" s="292"/>
      <c r="F2851" s="101"/>
      <c r="G2851" s="313"/>
      <c r="H2851" s="230"/>
    </row>
    <row r="2852" spans="3:8">
      <c r="C2852" s="103" t="s">
        <v>1444</v>
      </c>
      <c r="D2852" s="91"/>
      <c r="E2852" s="292"/>
      <c r="F2852" s="314"/>
      <c r="G2852" s="315"/>
      <c r="H2852" s="230"/>
    </row>
    <row r="2853" spans="3:8">
      <c r="C2853" s="103" t="s">
        <v>1457</v>
      </c>
      <c r="D2853" s="91"/>
      <c r="E2853" s="292"/>
      <c r="F2853" s="314"/>
      <c r="G2853" s="315"/>
      <c r="H2853" s="230"/>
    </row>
    <row r="2854" spans="3:8">
      <c r="C2854" s="103"/>
      <c r="D2854" s="91"/>
      <c r="E2854" s="292"/>
      <c r="F2854" s="314"/>
      <c r="G2854" s="315"/>
      <c r="H2854" s="230"/>
    </row>
    <row r="2855" spans="3:8">
      <c r="C2855" s="57" t="s">
        <v>789</v>
      </c>
      <c r="D2855" s="58" t="s">
        <v>8</v>
      </c>
      <c r="E2855" s="292"/>
      <c r="F2855" s="314"/>
      <c r="G2855" s="315"/>
      <c r="H2855" s="230"/>
    </row>
    <row r="2856" spans="3:8">
      <c r="C2856" s="103"/>
      <c r="D2856" s="58"/>
      <c r="E2856" s="292"/>
      <c r="F2856" s="314"/>
      <c r="G2856" s="315"/>
      <c r="H2856" s="230"/>
    </row>
    <row r="2857" spans="3:8">
      <c r="C2857" s="57" t="s">
        <v>790</v>
      </c>
      <c r="D2857" s="58" t="s">
        <v>11</v>
      </c>
      <c r="E2857" s="292"/>
      <c r="F2857" s="314"/>
      <c r="G2857" s="315"/>
      <c r="H2857" s="230"/>
    </row>
    <row r="2858" spans="3:8">
      <c r="C2858" s="103"/>
      <c r="D2858" s="91"/>
      <c r="E2858" s="292"/>
      <c r="F2858" s="314"/>
      <c r="G2858" s="315"/>
      <c r="H2858" s="230"/>
    </row>
    <row r="2859" spans="3:8">
      <c r="C2859" s="57" t="s">
        <v>1529</v>
      </c>
      <c r="D2859" s="91"/>
      <c r="E2859" s="292"/>
      <c r="F2859" s="314"/>
      <c r="G2859" s="315"/>
      <c r="H2859" s="230"/>
    </row>
    <row r="2860" spans="3:8">
      <c r="C2860" s="57" t="s">
        <v>1530</v>
      </c>
      <c r="D2860" s="91"/>
      <c r="E2860" s="292"/>
      <c r="F2860" s="314"/>
      <c r="G2860" s="315"/>
      <c r="H2860" s="230"/>
    </row>
    <row r="2861" spans="3:8">
      <c r="C2861" s="103"/>
      <c r="D2861" s="91"/>
      <c r="E2861" s="292"/>
      <c r="F2861" s="314"/>
      <c r="G2861" s="315"/>
      <c r="H2861" s="230"/>
    </row>
    <row r="2862" spans="3:8">
      <c r="C2862" s="57" t="s">
        <v>791</v>
      </c>
      <c r="D2862" s="58" t="s">
        <v>11</v>
      </c>
      <c r="E2862" s="292"/>
      <c r="F2862" s="314"/>
      <c r="G2862" s="315"/>
      <c r="H2862" s="230"/>
    </row>
    <row r="2863" spans="3:8">
      <c r="C2863" s="103"/>
      <c r="D2863" s="91"/>
      <c r="E2863" s="292"/>
      <c r="F2863" s="314"/>
      <c r="G2863" s="315"/>
      <c r="H2863" s="230"/>
    </row>
    <row r="2864" spans="3:8">
      <c r="C2864" s="95" t="s">
        <v>792</v>
      </c>
      <c r="D2864" s="65"/>
      <c r="E2864" s="287"/>
      <c r="F2864" s="316"/>
      <c r="G2864" s="317"/>
      <c r="H2864" s="230"/>
    </row>
    <row r="2865" spans="3:8">
      <c r="C2865" s="95" t="s">
        <v>793</v>
      </c>
      <c r="D2865" s="65"/>
      <c r="E2865" s="287"/>
      <c r="F2865" s="316"/>
      <c r="G2865" s="317"/>
      <c r="H2865" s="230"/>
    </row>
    <row r="2866" spans="3:8">
      <c r="C2866" s="95" t="s">
        <v>794</v>
      </c>
      <c r="D2866" s="65"/>
      <c r="E2866" s="287"/>
      <c r="F2866" s="316"/>
      <c r="G2866" s="317"/>
      <c r="H2866" s="230"/>
    </row>
    <row r="2867" spans="3:8">
      <c r="C2867" s="95" t="s">
        <v>795</v>
      </c>
      <c r="D2867" s="65"/>
      <c r="E2867" s="287"/>
      <c r="F2867" s="316"/>
      <c r="G2867" s="317"/>
      <c r="H2867" s="230"/>
    </row>
    <row r="2868" spans="3:8">
      <c r="C2868" s="95" t="s">
        <v>796</v>
      </c>
      <c r="D2868" s="65"/>
      <c r="E2868" s="287"/>
      <c r="F2868" s="316"/>
      <c r="G2868" s="317"/>
      <c r="H2868" s="230"/>
    </row>
    <row r="2869" spans="3:8">
      <c r="C2869" s="95"/>
      <c r="D2869" s="65"/>
      <c r="E2869" s="287"/>
      <c r="F2869" s="316"/>
      <c r="G2869" s="317"/>
      <c r="H2869" s="230"/>
    </row>
    <row r="2870" spans="3:8">
      <c r="C2870" s="57" t="s">
        <v>797</v>
      </c>
      <c r="D2870" s="58" t="s">
        <v>11</v>
      </c>
      <c r="E2870" s="292"/>
      <c r="F2870" s="314"/>
      <c r="G2870" s="315"/>
      <c r="H2870" s="230"/>
    </row>
    <row r="2871" spans="3:8">
      <c r="C2871" s="103"/>
      <c r="D2871" s="91"/>
      <c r="E2871" s="292"/>
      <c r="F2871" s="314"/>
      <c r="G2871" s="315"/>
      <c r="H2871" s="230"/>
    </row>
    <row r="2872" spans="3:8">
      <c r="C2872" s="103" t="s">
        <v>798</v>
      </c>
      <c r="D2872" s="91"/>
      <c r="E2872" s="292"/>
      <c r="F2872" s="314"/>
      <c r="G2872" s="315"/>
      <c r="H2872" s="230"/>
    </row>
    <row r="2873" spans="3:8">
      <c r="C2873" s="103" t="s">
        <v>799</v>
      </c>
      <c r="D2873" s="91"/>
      <c r="E2873" s="292"/>
      <c r="F2873" s="314"/>
      <c r="G2873" s="315"/>
      <c r="H2873" s="230"/>
    </row>
    <row r="2874" spans="3:8">
      <c r="C2874" s="103" t="s">
        <v>800</v>
      </c>
      <c r="D2874" s="91"/>
      <c r="E2874" s="292"/>
      <c r="F2874" s="314"/>
      <c r="G2874" s="315"/>
      <c r="H2874" s="230"/>
    </row>
    <row r="2875" spans="3:8">
      <c r="C2875" s="103" t="s">
        <v>801</v>
      </c>
      <c r="D2875" s="91"/>
      <c r="E2875" s="292"/>
      <c r="F2875" s="314"/>
      <c r="G2875" s="315"/>
      <c r="H2875" s="230"/>
    </row>
    <row r="2876" spans="3:8">
      <c r="C2876" s="103"/>
      <c r="D2876" s="91"/>
      <c r="E2876" s="292"/>
      <c r="F2876" s="314"/>
      <c r="G2876" s="315"/>
      <c r="H2876" s="230"/>
    </row>
    <row r="2877" spans="3:8">
      <c r="C2877" s="57" t="s">
        <v>802</v>
      </c>
      <c r="D2877" s="58" t="s">
        <v>11</v>
      </c>
      <c r="E2877" s="292"/>
      <c r="F2877" s="314"/>
      <c r="G2877" s="315"/>
      <c r="H2877" s="230"/>
    </row>
    <row r="2878" spans="3:8">
      <c r="C2878" s="103"/>
      <c r="D2878" s="91"/>
      <c r="E2878" s="292"/>
      <c r="F2878" s="314"/>
      <c r="G2878" s="315"/>
      <c r="H2878" s="230"/>
    </row>
    <row r="2879" spans="3:8">
      <c r="C2879" s="103" t="s">
        <v>803</v>
      </c>
      <c r="D2879" s="91"/>
      <c r="E2879" s="292"/>
      <c r="F2879" s="314"/>
      <c r="G2879" s="315"/>
      <c r="H2879" s="230"/>
    </row>
    <row r="2880" spans="3:8">
      <c r="C2880" s="103" t="s">
        <v>804</v>
      </c>
      <c r="D2880" s="91"/>
      <c r="E2880" s="292"/>
      <c r="F2880" s="314"/>
      <c r="G2880" s="315"/>
      <c r="H2880" s="230"/>
    </row>
    <row r="2881" spans="3:8">
      <c r="C2881" s="103" t="s">
        <v>805</v>
      </c>
      <c r="D2881" s="91"/>
      <c r="E2881" s="292"/>
      <c r="F2881" s="314"/>
      <c r="G2881" s="315"/>
      <c r="H2881" s="230"/>
    </row>
    <row r="2882" spans="3:8">
      <c r="C2882" s="103" t="s">
        <v>806</v>
      </c>
      <c r="D2882" s="91"/>
      <c r="E2882" s="292"/>
      <c r="F2882" s="314"/>
      <c r="G2882" s="315"/>
      <c r="H2882" s="230"/>
    </row>
    <row r="2883" spans="3:8">
      <c r="C2883" s="103" t="s">
        <v>807</v>
      </c>
      <c r="D2883" s="91"/>
      <c r="E2883" s="292"/>
      <c r="F2883" s="314"/>
      <c r="G2883" s="315"/>
      <c r="H2883" s="230"/>
    </row>
    <row r="2884" spans="3:8">
      <c r="C2884" s="103"/>
      <c r="D2884" s="91"/>
      <c r="E2884" s="292"/>
      <c r="F2884" s="314"/>
      <c r="G2884" s="315"/>
      <c r="H2884" s="230"/>
    </row>
    <row r="2885" spans="3:8">
      <c r="C2885" s="57" t="s">
        <v>808</v>
      </c>
      <c r="D2885" s="58" t="s">
        <v>11</v>
      </c>
      <c r="E2885" s="292"/>
      <c r="F2885" s="314"/>
      <c r="G2885" s="315"/>
      <c r="H2885" s="230"/>
    </row>
    <row r="2886" spans="3:8">
      <c r="C2886" s="103"/>
      <c r="D2886" s="91"/>
      <c r="E2886" s="292"/>
      <c r="F2886" s="314"/>
      <c r="G2886" s="315"/>
      <c r="H2886" s="230"/>
    </row>
    <row r="2887" spans="3:8">
      <c r="C2887" s="103" t="s">
        <v>809</v>
      </c>
      <c r="D2887" s="91"/>
      <c r="E2887" s="292"/>
      <c r="F2887" s="314"/>
      <c r="G2887" s="315"/>
      <c r="H2887" s="230"/>
    </row>
    <row r="2888" spans="3:8">
      <c r="C2888" s="103" t="s">
        <v>810</v>
      </c>
      <c r="D2888" s="91"/>
      <c r="E2888" s="292"/>
      <c r="F2888" s="314"/>
      <c r="G2888" s="315"/>
      <c r="H2888" s="230"/>
    </row>
    <row r="2889" spans="3:8">
      <c r="C2889" s="103" t="s">
        <v>811</v>
      </c>
      <c r="D2889" s="91"/>
      <c r="E2889" s="292"/>
      <c r="F2889" s="314"/>
      <c r="G2889" s="315"/>
      <c r="H2889" s="230"/>
    </row>
    <row r="2890" spans="3:8">
      <c r="C2890" s="103" t="s">
        <v>812</v>
      </c>
      <c r="D2890" s="91"/>
      <c r="E2890" s="292"/>
      <c r="F2890" s="314"/>
      <c r="G2890" s="315"/>
      <c r="H2890" s="230"/>
    </row>
    <row r="2891" spans="3:8">
      <c r="C2891" s="103" t="s">
        <v>813</v>
      </c>
      <c r="D2891" s="91"/>
      <c r="E2891" s="292"/>
      <c r="F2891" s="314"/>
      <c r="G2891" s="315"/>
      <c r="H2891" s="230"/>
    </row>
    <row r="2892" spans="3:8">
      <c r="C2892" s="103"/>
      <c r="D2892" s="91"/>
      <c r="E2892" s="292"/>
      <c r="F2892" s="314"/>
      <c r="G2892" s="315"/>
      <c r="H2892" s="230"/>
    </row>
    <row r="2893" spans="3:8">
      <c r="C2893" s="318" t="s">
        <v>1238</v>
      </c>
      <c r="D2893" s="319" t="s">
        <v>5</v>
      </c>
      <c r="E2893" s="292"/>
      <c r="F2893" s="320"/>
      <c r="G2893" s="299"/>
      <c r="H2893" s="230"/>
    </row>
    <row r="2894" spans="3:8">
      <c r="C2894" s="318"/>
      <c r="D2894" s="319"/>
      <c r="E2894" s="292"/>
      <c r="F2894" s="320"/>
      <c r="G2894" s="299"/>
      <c r="H2894" s="230"/>
    </row>
    <row r="2895" spans="3:8">
      <c r="C2895" s="318" t="s">
        <v>1097</v>
      </c>
      <c r="D2895" s="319"/>
      <c r="E2895" s="292"/>
      <c r="F2895" s="320"/>
      <c r="G2895" s="299"/>
      <c r="H2895" s="230"/>
    </row>
    <row r="2896" spans="3:8">
      <c r="C2896" s="318" t="s">
        <v>1098</v>
      </c>
      <c r="D2896" s="319"/>
      <c r="E2896" s="292"/>
      <c r="F2896" s="320"/>
      <c r="G2896" s="299"/>
      <c r="H2896" s="230"/>
    </row>
    <row r="2897" spans="3:8">
      <c r="C2897" s="318" t="s">
        <v>1099</v>
      </c>
      <c r="D2897" s="319"/>
      <c r="E2897" s="292"/>
      <c r="F2897" s="320"/>
      <c r="G2897" s="299"/>
      <c r="H2897" s="230"/>
    </row>
    <row r="2898" spans="3:8">
      <c r="C2898" s="318" t="s">
        <v>1100</v>
      </c>
      <c r="D2898" s="319"/>
      <c r="E2898" s="292"/>
      <c r="F2898" s="320"/>
      <c r="G2898" s="299"/>
      <c r="H2898" s="230"/>
    </row>
    <row r="2899" spans="3:8">
      <c r="C2899" s="318"/>
      <c r="D2899" s="319"/>
      <c r="E2899" s="292"/>
      <c r="F2899" s="320"/>
      <c r="G2899" s="299"/>
      <c r="H2899" s="230"/>
    </row>
    <row r="2900" spans="3:8">
      <c r="C2900" s="318" t="s">
        <v>1101</v>
      </c>
      <c r="D2900" s="319"/>
      <c r="E2900" s="292"/>
      <c r="F2900" s="320"/>
      <c r="G2900" s="299"/>
      <c r="H2900" s="230"/>
    </row>
    <row r="2901" spans="3:8">
      <c r="C2901" s="318" t="s">
        <v>1102</v>
      </c>
      <c r="D2901" s="319"/>
      <c r="E2901" s="292"/>
      <c r="F2901" s="320"/>
      <c r="G2901" s="299"/>
      <c r="H2901" s="230"/>
    </row>
    <row r="2902" spans="3:8">
      <c r="C2902" s="318" t="s">
        <v>1103</v>
      </c>
      <c r="D2902" s="319"/>
      <c r="E2902" s="292"/>
      <c r="F2902" s="320"/>
      <c r="G2902" s="299"/>
      <c r="H2902" s="230"/>
    </row>
    <row r="2903" spans="3:8">
      <c r="C2903" s="318" t="s">
        <v>1104</v>
      </c>
      <c r="D2903" s="319"/>
      <c r="E2903" s="292"/>
      <c r="F2903" s="320"/>
      <c r="G2903" s="299"/>
      <c r="H2903" s="230"/>
    </row>
    <row r="2904" spans="3:8">
      <c r="C2904" s="318"/>
      <c r="D2904" s="319"/>
      <c r="E2904" s="292"/>
      <c r="F2904" s="320"/>
      <c r="G2904" s="299"/>
      <c r="H2904" s="230"/>
    </row>
    <row r="2905" spans="3:8">
      <c r="C2905" s="318" t="s">
        <v>1105</v>
      </c>
      <c r="D2905" s="319"/>
      <c r="E2905" s="292"/>
      <c r="F2905" s="320"/>
      <c r="G2905" s="299"/>
      <c r="H2905" s="230"/>
    </row>
    <row r="2906" spans="3:8">
      <c r="C2906" s="318"/>
      <c r="D2906" s="319"/>
      <c r="E2906" s="292"/>
      <c r="F2906" s="320"/>
      <c r="G2906" s="299"/>
      <c r="H2906" s="230"/>
    </row>
    <row r="2907" spans="3:8">
      <c r="C2907" s="318" t="s">
        <v>1106</v>
      </c>
      <c r="D2907" s="319" t="s">
        <v>5</v>
      </c>
      <c r="E2907" s="292"/>
      <c r="F2907" s="320"/>
      <c r="G2907" s="299"/>
      <c r="H2907" s="230"/>
    </row>
    <row r="2908" spans="3:8">
      <c r="C2908" s="318"/>
      <c r="D2908" s="319"/>
      <c r="E2908" s="292"/>
      <c r="F2908" s="320"/>
      <c r="G2908" s="299"/>
      <c r="H2908" s="230"/>
    </row>
    <row r="2909" spans="3:8">
      <c r="C2909" s="318" t="s">
        <v>1107</v>
      </c>
      <c r="D2909" s="319"/>
      <c r="E2909" s="292"/>
      <c r="F2909" s="320"/>
      <c r="G2909" s="299"/>
      <c r="H2909" s="230"/>
    </row>
    <row r="2910" spans="3:8">
      <c r="C2910" s="318" t="s">
        <v>1108</v>
      </c>
      <c r="D2910" s="319"/>
      <c r="E2910" s="292"/>
      <c r="F2910" s="320"/>
      <c r="G2910" s="299"/>
      <c r="H2910" s="230"/>
    </row>
    <row r="2911" spans="3:8">
      <c r="C2911" s="318"/>
      <c r="D2911" s="319"/>
      <c r="E2911" s="292"/>
      <c r="F2911" s="320"/>
      <c r="G2911" s="299"/>
      <c r="H2911" s="230"/>
    </row>
    <row r="2912" spans="3:8">
      <c r="C2912" s="318" t="s">
        <v>1109</v>
      </c>
      <c r="D2912" s="319"/>
      <c r="E2912" s="292"/>
      <c r="F2912" s="320"/>
      <c r="G2912" s="299"/>
      <c r="H2912" s="230"/>
    </row>
    <row r="2913" spans="3:8">
      <c r="C2913" s="318" t="s">
        <v>1110</v>
      </c>
      <c r="D2913" s="319"/>
      <c r="E2913" s="292"/>
      <c r="F2913" s="320"/>
      <c r="G2913" s="299"/>
      <c r="H2913" s="230"/>
    </row>
    <row r="2914" spans="3:8">
      <c r="C2914" s="318"/>
      <c r="D2914" s="319"/>
      <c r="E2914" s="292"/>
      <c r="F2914" s="320"/>
      <c r="G2914" s="299"/>
      <c r="H2914" s="230"/>
    </row>
    <row r="2915" spans="3:8">
      <c r="C2915" s="318" t="s">
        <v>1111</v>
      </c>
      <c r="D2915" s="319"/>
      <c r="E2915" s="292"/>
      <c r="F2915" s="320"/>
      <c r="G2915" s="299"/>
      <c r="H2915" s="230"/>
    </row>
    <row r="2916" spans="3:8">
      <c r="C2916" s="318" t="s">
        <v>1112</v>
      </c>
      <c r="D2916" s="319"/>
      <c r="E2916" s="292"/>
      <c r="F2916" s="320"/>
      <c r="G2916" s="299"/>
      <c r="H2916" s="230"/>
    </row>
    <row r="2917" spans="3:8">
      <c r="C2917" s="318"/>
      <c r="D2917" s="319"/>
      <c r="E2917" s="292"/>
      <c r="F2917" s="320"/>
      <c r="G2917" s="299"/>
      <c r="H2917" s="230"/>
    </row>
    <row r="2918" spans="3:8">
      <c r="C2918" s="318" t="s">
        <v>1113</v>
      </c>
      <c r="D2918" s="319"/>
      <c r="E2918" s="292"/>
      <c r="F2918" s="320"/>
      <c r="G2918" s="299"/>
      <c r="H2918" s="230"/>
    </row>
    <row r="2919" spans="3:8">
      <c r="C2919" s="318" t="s">
        <v>1114</v>
      </c>
      <c r="D2919" s="319"/>
      <c r="E2919" s="292"/>
      <c r="F2919" s="320"/>
      <c r="G2919" s="299"/>
      <c r="H2919" s="230"/>
    </row>
    <row r="2920" spans="3:8">
      <c r="C2920" s="318" t="s">
        <v>1115</v>
      </c>
      <c r="D2920" s="319"/>
      <c r="E2920" s="292"/>
      <c r="F2920" s="320"/>
      <c r="G2920" s="299"/>
      <c r="H2920" s="230"/>
    </row>
    <row r="2921" spans="3:8">
      <c r="C2921" s="318"/>
      <c r="D2921" s="319"/>
      <c r="E2921" s="292"/>
      <c r="F2921" s="320"/>
      <c r="G2921" s="299"/>
      <c r="H2921" s="230"/>
    </row>
    <row r="2922" spans="3:8">
      <c r="C2922" s="318" t="s">
        <v>1116</v>
      </c>
      <c r="D2922" s="319"/>
      <c r="E2922" s="292"/>
      <c r="F2922" s="320"/>
      <c r="G2922" s="299"/>
      <c r="H2922" s="230"/>
    </row>
    <row r="2923" spans="3:8">
      <c r="C2923" s="318" t="s">
        <v>1117</v>
      </c>
      <c r="D2923" s="319"/>
      <c r="E2923" s="292"/>
      <c r="F2923" s="320"/>
      <c r="G2923" s="299"/>
      <c r="H2923" s="230"/>
    </row>
    <row r="2924" spans="3:8">
      <c r="C2924" s="318" t="s">
        <v>1118</v>
      </c>
      <c r="D2924" s="319"/>
      <c r="E2924" s="292"/>
      <c r="F2924" s="320"/>
      <c r="G2924" s="299"/>
      <c r="H2924" s="230"/>
    </row>
    <row r="2925" spans="3:8">
      <c r="C2925" s="318"/>
      <c r="D2925" s="319"/>
      <c r="E2925" s="292"/>
      <c r="F2925" s="320"/>
      <c r="G2925" s="299"/>
      <c r="H2925" s="230"/>
    </row>
    <row r="2926" spans="3:8">
      <c r="C2926" s="318" t="s">
        <v>1119</v>
      </c>
      <c r="D2926" s="319"/>
      <c r="E2926" s="292"/>
      <c r="F2926" s="320"/>
      <c r="G2926" s="299"/>
      <c r="H2926" s="230"/>
    </row>
    <row r="2927" spans="3:8">
      <c r="C2927" s="318" t="s">
        <v>1120</v>
      </c>
      <c r="D2927" s="319"/>
      <c r="E2927" s="292"/>
      <c r="F2927" s="320"/>
      <c r="G2927" s="299"/>
      <c r="H2927" s="230"/>
    </row>
    <row r="2928" spans="3:8">
      <c r="C2928" s="318"/>
      <c r="D2928" s="319"/>
      <c r="E2928" s="292"/>
      <c r="F2928" s="320"/>
      <c r="G2928" s="299"/>
      <c r="H2928" s="230"/>
    </row>
    <row r="2929" spans="3:8">
      <c r="C2929" s="318" t="s">
        <v>1105</v>
      </c>
      <c r="D2929" s="319"/>
      <c r="E2929" s="292"/>
      <c r="F2929" s="320"/>
      <c r="G2929" s="299"/>
      <c r="H2929" s="230"/>
    </row>
    <row r="2930" spans="3:8">
      <c r="C2930" s="318"/>
      <c r="D2930" s="319"/>
      <c r="E2930" s="292"/>
      <c r="F2930" s="320"/>
      <c r="G2930" s="299"/>
      <c r="H2930" s="230"/>
    </row>
    <row r="2931" spans="3:8">
      <c r="C2931" s="318" t="s">
        <v>1132</v>
      </c>
      <c r="D2931" s="319" t="s">
        <v>5</v>
      </c>
      <c r="E2931" s="292"/>
      <c r="F2931" s="320"/>
      <c r="G2931" s="299"/>
      <c r="H2931" s="230"/>
    </row>
    <row r="2932" spans="3:8">
      <c r="C2932" s="318"/>
      <c r="D2932" s="319"/>
      <c r="E2932" s="292"/>
      <c r="F2932" s="320"/>
      <c r="G2932" s="299"/>
      <c r="H2932" s="230"/>
    </row>
    <row r="2933" spans="3:8">
      <c r="C2933" s="318" t="s">
        <v>1130</v>
      </c>
      <c r="D2933" s="319"/>
      <c r="E2933" s="292"/>
      <c r="F2933" s="320"/>
      <c r="G2933" s="299"/>
      <c r="H2933" s="230"/>
    </row>
    <row r="2934" spans="3:8">
      <c r="C2934" s="318" t="s">
        <v>1239</v>
      </c>
      <c r="D2934" s="319"/>
      <c r="E2934" s="292"/>
      <c r="F2934" s="320"/>
      <c r="G2934" s="299"/>
      <c r="H2934" s="230"/>
    </row>
    <row r="2935" spans="3:8">
      <c r="C2935" s="318"/>
      <c r="D2935" s="319"/>
      <c r="E2935" s="292"/>
      <c r="F2935" s="320"/>
      <c r="G2935" s="299"/>
      <c r="H2935" s="230"/>
    </row>
    <row r="2936" spans="3:8">
      <c r="C2936" s="318" t="s">
        <v>1133</v>
      </c>
      <c r="D2936" s="319"/>
      <c r="E2936" s="292"/>
      <c r="F2936" s="320"/>
      <c r="G2936" s="299"/>
      <c r="H2936" s="230"/>
    </row>
    <row r="2937" spans="3:8">
      <c r="C2937" s="318" t="s">
        <v>1134</v>
      </c>
      <c r="D2937" s="319"/>
      <c r="E2937" s="292"/>
      <c r="F2937" s="320"/>
      <c r="G2937" s="299"/>
      <c r="H2937" s="230"/>
    </row>
    <row r="2938" spans="3:8">
      <c r="C2938" s="318"/>
      <c r="D2938" s="319"/>
      <c r="E2938" s="292"/>
      <c r="F2938" s="320"/>
      <c r="G2938" s="299"/>
      <c r="H2938" s="230"/>
    </row>
    <row r="2939" spans="3:8">
      <c r="C2939" s="318" t="s">
        <v>1135</v>
      </c>
      <c r="D2939" s="319" t="s">
        <v>5</v>
      </c>
      <c r="E2939" s="292"/>
      <c r="F2939" s="320"/>
      <c r="G2939" s="299"/>
      <c r="H2939" s="230"/>
    </row>
    <row r="2940" spans="3:8">
      <c r="C2940" s="318"/>
      <c r="D2940" s="319"/>
      <c r="E2940" s="292"/>
      <c r="F2940" s="320"/>
      <c r="G2940" s="299"/>
      <c r="H2940" s="230"/>
    </row>
    <row r="2941" spans="3:8">
      <c r="C2941" s="318" t="s">
        <v>1136</v>
      </c>
      <c r="D2941" s="319"/>
      <c r="E2941" s="292"/>
      <c r="F2941" s="320"/>
      <c r="G2941" s="299"/>
      <c r="H2941" s="230"/>
    </row>
    <row r="2942" spans="3:8">
      <c r="C2942" s="318"/>
      <c r="D2942" s="319"/>
      <c r="E2942" s="292"/>
      <c r="F2942" s="320"/>
      <c r="G2942" s="299"/>
      <c r="H2942" s="230"/>
    </row>
    <row r="2943" spans="3:8">
      <c r="C2943" s="318" t="s">
        <v>1137</v>
      </c>
      <c r="D2943" s="319"/>
      <c r="E2943" s="292"/>
      <c r="F2943" s="320"/>
      <c r="G2943" s="299"/>
      <c r="H2943" s="230"/>
    </row>
    <row r="2944" spans="3:8">
      <c r="C2944" s="318" t="s">
        <v>1138</v>
      </c>
      <c r="D2944" s="319"/>
      <c r="E2944" s="292"/>
      <c r="F2944" s="320"/>
      <c r="G2944" s="299"/>
      <c r="H2944" s="230"/>
    </row>
    <row r="2945" spans="3:8">
      <c r="C2945" s="318"/>
      <c r="D2945" s="319"/>
      <c r="E2945" s="292"/>
      <c r="F2945" s="320"/>
      <c r="G2945" s="299"/>
      <c r="H2945" s="230"/>
    </row>
    <row r="2946" spans="3:8">
      <c r="C2946" s="318" t="s">
        <v>1139</v>
      </c>
      <c r="D2946" s="319"/>
      <c r="E2946" s="292"/>
      <c r="F2946" s="320"/>
      <c r="G2946" s="299"/>
      <c r="H2946" s="230"/>
    </row>
    <row r="2947" spans="3:8">
      <c r="C2947" s="318" t="s">
        <v>1240</v>
      </c>
      <c r="D2947" s="319"/>
      <c r="E2947" s="292"/>
      <c r="F2947" s="320"/>
      <c r="G2947" s="299"/>
      <c r="H2947" s="230"/>
    </row>
    <row r="2948" spans="3:8">
      <c r="C2948" s="318" t="s">
        <v>1141</v>
      </c>
      <c r="D2948" s="319"/>
      <c r="E2948" s="292"/>
      <c r="F2948" s="320"/>
      <c r="G2948" s="299"/>
      <c r="H2948" s="230"/>
    </row>
    <row r="2949" spans="3:8">
      <c r="C2949" s="318" t="s">
        <v>1241</v>
      </c>
      <c r="D2949" s="319"/>
      <c r="E2949" s="292"/>
      <c r="F2949" s="320"/>
      <c r="G2949" s="299"/>
      <c r="H2949" s="230"/>
    </row>
    <row r="2950" spans="3:8">
      <c r="C2950" s="318"/>
      <c r="D2950" s="319"/>
      <c r="E2950" s="292"/>
      <c r="F2950" s="320"/>
      <c r="G2950" s="299"/>
      <c r="H2950" s="230"/>
    </row>
    <row r="2951" spans="3:8">
      <c r="C2951" s="318" t="s">
        <v>1143</v>
      </c>
      <c r="D2951" s="319" t="s">
        <v>5</v>
      </c>
      <c r="E2951" s="292"/>
      <c r="F2951" s="320"/>
      <c r="G2951" s="299"/>
      <c r="H2951" s="230"/>
    </row>
    <row r="2952" spans="3:8">
      <c r="C2952" s="318"/>
      <c r="D2952" s="319"/>
      <c r="E2952" s="292"/>
      <c r="F2952" s="320"/>
      <c r="G2952" s="299"/>
      <c r="H2952" s="230"/>
    </row>
    <row r="2953" spans="3:8">
      <c r="C2953" s="318" t="s">
        <v>1144</v>
      </c>
      <c r="D2953" s="319"/>
      <c r="E2953" s="292"/>
      <c r="F2953" s="320"/>
      <c r="G2953" s="299"/>
      <c r="H2953" s="230"/>
    </row>
    <row r="2954" spans="3:8">
      <c r="C2954" s="318" t="s">
        <v>1242</v>
      </c>
      <c r="D2954" s="319"/>
      <c r="E2954" s="292"/>
      <c r="F2954" s="320"/>
      <c r="G2954" s="299"/>
      <c r="H2954" s="230"/>
    </row>
    <row r="2955" spans="3:8">
      <c r="C2955" s="318" t="s">
        <v>1243</v>
      </c>
      <c r="D2955" s="319"/>
      <c r="E2955" s="292"/>
      <c r="F2955" s="320"/>
      <c r="G2955" s="299"/>
      <c r="H2955" s="230"/>
    </row>
    <row r="2956" spans="3:8">
      <c r="C2956" s="318" t="s">
        <v>1244</v>
      </c>
      <c r="D2956" s="319"/>
      <c r="E2956" s="292"/>
      <c r="F2956" s="320"/>
      <c r="G2956" s="299"/>
      <c r="H2956" s="230"/>
    </row>
    <row r="2957" spans="3:8">
      <c r="C2957" s="318" t="s">
        <v>1245</v>
      </c>
      <c r="D2957" s="319"/>
      <c r="E2957" s="292"/>
      <c r="F2957" s="320"/>
      <c r="G2957" s="299"/>
      <c r="H2957" s="230"/>
    </row>
    <row r="2958" spans="3:8">
      <c r="C2958" s="318" t="s">
        <v>1246</v>
      </c>
      <c r="D2958" s="319"/>
      <c r="E2958" s="292"/>
      <c r="F2958" s="320"/>
      <c r="G2958" s="299"/>
      <c r="H2958" s="230"/>
    </row>
    <row r="2959" spans="3:8">
      <c r="C2959" s="318" t="s">
        <v>1247</v>
      </c>
      <c r="D2959" s="319"/>
      <c r="E2959" s="292"/>
      <c r="F2959" s="320"/>
      <c r="G2959" s="299"/>
      <c r="H2959" s="230"/>
    </row>
    <row r="2960" spans="3:8">
      <c r="C2960" s="318" t="s">
        <v>1248</v>
      </c>
      <c r="D2960" s="319"/>
      <c r="E2960" s="292"/>
      <c r="F2960" s="320"/>
      <c r="G2960" s="299"/>
      <c r="H2960" s="230"/>
    </row>
    <row r="2961" spans="3:8">
      <c r="C2961" s="318" t="s">
        <v>1249</v>
      </c>
      <c r="D2961" s="319"/>
      <c r="E2961" s="292"/>
      <c r="F2961" s="320"/>
      <c r="G2961" s="299"/>
      <c r="H2961" s="230"/>
    </row>
    <row r="2962" spans="3:8">
      <c r="C2962" s="318"/>
      <c r="D2962" s="319"/>
      <c r="E2962" s="292"/>
      <c r="F2962" s="320"/>
      <c r="G2962" s="299"/>
      <c r="H2962" s="230"/>
    </row>
    <row r="2963" spans="3:8">
      <c r="C2963" s="318" t="s">
        <v>1154</v>
      </c>
      <c r="D2963" s="319" t="s">
        <v>5</v>
      </c>
      <c r="E2963" s="292"/>
      <c r="F2963" s="320"/>
      <c r="G2963" s="299"/>
      <c r="H2963" s="230"/>
    </row>
    <row r="2964" spans="3:8">
      <c r="C2964" s="318"/>
      <c r="D2964" s="319"/>
      <c r="E2964" s="292"/>
      <c r="F2964" s="320"/>
      <c r="G2964" s="299"/>
      <c r="H2964" s="230"/>
    </row>
    <row r="2965" spans="3:8">
      <c r="C2965" s="318" t="s">
        <v>1155</v>
      </c>
      <c r="D2965" s="319"/>
      <c r="E2965" s="292"/>
      <c r="F2965" s="320"/>
      <c r="G2965" s="299"/>
      <c r="H2965" s="230"/>
    </row>
    <row r="2966" spans="3:8">
      <c r="C2966" s="318" t="s">
        <v>1156</v>
      </c>
      <c r="D2966" s="319"/>
      <c r="E2966" s="292"/>
      <c r="F2966" s="320"/>
      <c r="G2966" s="299"/>
      <c r="H2966" s="230"/>
    </row>
    <row r="2967" spans="3:8">
      <c r="C2967" s="318" t="s">
        <v>1157</v>
      </c>
      <c r="D2967" s="319"/>
      <c r="E2967" s="292"/>
      <c r="F2967" s="320"/>
      <c r="G2967" s="299"/>
      <c r="H2967" s="230"/>
    </row>
    <row r="2968" spans="3:8">
      <c r="C2968" s="318" t="s">
        <v>1158</v>
      </c>
      <c r="D2968" s="319"/>
      <c r="E2968" s="292"/>
      <c r="F2968" s="320"/>
      <c r="G2968" s="299"/>
      <c r="H2968" s="230"/>
    </row>
    <row r="2969" spans="3:8">
      <c r="C2969" s="318" t="s">
        <v>1159</v>
      </c>
      <c r="D2969" s="319"/>
      <c r="E2969" s="292"/>
      <c r="F2969" s="320"/>
      <c r="G2969" s="299"/>
      <c r="H2969" s="230"/>
    </row>
    <row r="2970" spans="3:8">
      <c r="C2970" s="318" t="s">
        <v>1160</v>
      </c>
      <c r="D2970" s="319"/>
      <c r="E2970" s="292"/>
      <c r="F2970" s="320"/>
      <c r="G2970" s="299"/>
      <c r="H2970" s="230"/>
    </row>
    <row r="2971" spans="3:8">
      <c r="C2971" s="318" t="s">
        <v>1161</v>
      </c>
      <c r="D2971" s="319"/>
      <c r="E2971" s="292"/>
      <c r="F2971" s="320"/>
      <c r="G2971" s="299"/>
      <c r="H2971" s="230"/>
    </row>
    <row r="2972" spans="3:8">
      <c r="C2972" s="318" t="s">
        <v>1162</v>
      </c>
      <c r="D2972" s="319"/>
      <c r="E2972" s="292"/>
      <c r="F2972" s="320"/>
      <c r="G2972" s="299"/>
      <c r="H2972" s="230"/>
    </row>
    <row r="2973" spans="3:8">
      <c r="C2973" s="318"/>
      <c r="D2973" s="319"/>
      <c r="E2973" s="292"/>
      <c r="F2973" s="320"/>
      <c r="G2973" s="299"/>
      <c r="H2973" s="230"/>
    </row>
    <row r="2974" spans="3:8">
      <c r="C2974" s="318" t="s">
        <v>1163</v>
      </c>
      <c r="D2974" s="319" t="s">
        <v>5</v>
      </c>
      <c r="E2974" s="292"/>
      <c r="F2974" s="320"/>
      <c r="G2974" s="299"/>
      <c r="H2974" s="230"/>
    </row>
    <row r="2975" spans="3:8">
      <c r="C2975" s="318"/>
      <c r="D2975" s="319"/>
      <c r="E2975" s="292"/>
      <c r="F2975" s="320"/>
      <c r="G2975" s="299"/>
      <c r="H2975" s="230"/>
    </row>
    <row r="2976" spans="3:8">
      <c r="C2976" s="318" t="s">
        <v>1164</v>
      </c>
      <c r="D2976" s="319"/>
      <c r="E2976" s="292"/>
      <c r="F2976" s="320"/>
      <c r="G2976" s="299"/>
      <c r="H2976" s="230"/>
    </row>
    <row r="2977" spans="3:8">
      <c r="C2977" s="318" t="s">
        <v>1165</v>
      </c>
      <c r="D2977" s="319"/>
      <c r="E2977" s="292"/>
      <c r="F2977" s="320"/>
      <c r="G2977" s="299"/>
      <c r="H2977" s="230"/>
    </row>
    <row r="2978" spans="3:8">
      <c r="C2978" s="318"/>
      <c r="D2978" s="319"/>
      <c r="E2978" s="292"/>
      <c r="F2978" s="320"/>
      <c r="G2978" s="299"/>
      <c r="H2978" s="230"/>
    </row>
    <row r="2979" spans="3:8">
      <c r="C2979" s="318" t="s">
        <v>1170</v>
      </c>
      <c r="D2979" s="319" t="s">
        <v>5</v>
      </c>
      <c r="E2979" s="292"/>
      <c r="F2979" s="320"/>
      <c r="G2979" s="299"/>
      <c r="H2979" s="230"/>
    </row>
    <row r="2980" spans="3:8">
      <c r="C2980" s="318"/>
      <c r="D2980" s="319"/>
      <c r="E2980" s="292"/>
      <c r="F2980" s="320"/>
      <c r="G2980" s="299"/>
      <c r="H2980" s="230"/>
    </row>
    <row r="2981" spans="3:8">
      <c r="C2981" s="318" t="s">
        <v>1171</v>
      </c>
      <c r="D2981" s="319"/>
      <c r="E2981" s="292"/>
      <c r="F2981" s="320"/>
      <c r="G2981" s="299"/>
      <c r="H2981" s="230"/>
    </row>
    <row r="2982" spans="3:8">
      <c r="C2982" s="318" t="s">
        <v>1172</v>
      </c>
      <c r="D2982" s="319"/>
      <c r="E2982" s="292"/>
      <c r="F2982" s="320"/>
      <c r="G2982" s="299"/>
      <c r="H2982" s="230"/>
    </row>
    <row r="2983" spans="3:8">
      <c r="C2983" s="318" t="s">
        <v>1173</v>
      </c>
      <c r="D2983" s="319"/>
      <c r="E2983" s="292"/>
      <c r="F2983" s="320"/>
      <c r="G2983" s="299"/>
      <c r="H2983" s="230"/>
    </row>
    <row r="2984" spans="3:8">
      <c r="C2984" s="318" t="s">
        <v>1174</v>
      </c>
      <c r="D2984" s="319"/>
      <c r="E2984" s="292"/>
      <c r="F2984" s="320"/>
      <c r="G2984" s="299"/>
      <c r="H2984" s="230"/>
    </row>
    <row r="2985" spans="3:8">
      <c r="C2985" s="318"/>
      <c r="D2985" s="319"/>
      <c r="E2985" s="292"/>
      <c r="F2985" s="320"/>
      <c r="G2985" s="299"/>
      <c r="H2985" s="230"/>
    </row>
    <row r="2986" spans="3:8">
      <c r="C2986" s="318" t="s">
        <v>1175</v>
      </c>
      <c r="D2986" s="319" t="s">
        <v>5</v>
      </c>
      <c r="E2986" s="292"/>
      <c r="F2986" s="320"/>
      <c r="G2986" s="299"/>
      <c r="H2986" s="230"/>
    </row>
    <row r="2987" spans="3:8">
      <c r="C2987" s="318"/>
      <c r="D2987" s="319"/>
      <c r="E2987" s="292"/>
      <c r="F2987" s="320"/>
      <c r="G2987" s="299"/>
      <c r="H2987" s="230"/>
    </row>
    <row r="2988" spans="3:8">
      <c r="C2988" s="318" t="s">
        <v>1176</v>
      </c>
      <c r="D2988" s="319"/>
      <c r="E2988" s="292"/>
      <c r="F2988" s="320"/>
      <c r="G2988" s="299"/>
      <c r="H2988" s="230"/>
    </row>
    <row r="2989" spans="3:8">
      <c r="C2989" s="318" t="s">
        <v>1177</v>
      </c>
      <c r="D2989" s="319"/>
      <c r="E2989" s="292"/>
      <c r="F2989" s="320"/>
      <c r="G2989" s="299"/>
      <c r="H2989" s="230"/>
    </row>
    <row r="2990" spans="3:8">
      <c r="C2990" s="318" t="s">
        <v>1178</v>
      </c>
      <c r="D2990" s="319"/>
      <c r="E2990" s="292"/>
      <c r="F2990" s="320"/>
      <c r="G2990" s="299"/>
      <c r="H2990" s="230"/>
    </row>
    <row r="2991" spans="3:8">
      <c r="C2991" s="318"/>
      <c r="D2991" s="319"/>
      <c r="E2991" s="292"/>
      <c r="F2991" s="320"/>
      <c r="G2991" s="299"/>
      <c r="H2991" s="230"/>
    </row>
    <row r="2992" spans="3:8">
      <c r="C2992" s="318" t="s">
        <v>1179</v>
      </c>
      <c r="D2992" s="319"/>
      <c r="E2992" s="292"/>
      <c r="F2992" s="320"/>
      <c r="G2992" s="299"/>
      <c r="H2992" s="230"/>
    </row>
    <row r="2993" spans="3:8">
      <c r="C2993" s="318"/>
      <c r="D2993" s="319"/>
      <c r="E2993" s="292"/>
      <c r="F2993" s="320"/>
      <c r="G2993" s="299"/>
      <c r="H2993" s="230"/>
    </row>
    <row r="2994" spans="3:8">
      <c r="C2994" s="318" t="s">
        <v>1180</v>
      </c>
      <c r="D2994" s="319" t="s">
        <v>5</v>
      </c>
      <c r="E2994" s="292"/>
      <c r="F2994" s="320"/>
      <c r="G2994" s="299"/>
      <c r="H2994" s="230"/>
    </row>
    <row r="2995" spans="3:8">
      <c r="C2995" s="318"/>
      <c r="D2995" s="319"/>
      <c r="E2995" s="292"/>
      <c r="F2995" s="320"/>
      <c r="G2995" s="299"/>
      <c r="H2995" s="230"/>
    </row>
    <row r="2996" spans="3:8">
      <c r="C2996" s="318" t="s">
        <v>1181</v>
      </c>
      <c r="D2996" s="319"/>
      <c r="E2996" s="292"/>
      <c r="F2996" s="320"/>
      <c r="G2996" s="299"/>
      <c r="H2996" s="230"/>
    </row>
    <row r="2997" spans="3:8">
      <c r="C2997" s="318" t="s">
        <v>1182</v>
      </c>
      <c r="D2997" s="319"/>
      <c r="E2997" s="292"/>
      <c r="F2997" s="320"/>
      <c r="G2997" s="299"/>
      <c r="H2997" s="230"/>
    </row>
    <row r="2998" spans="3:8">
      <c r="C2998" s="318"/>
      <c r="D2998" s="319"/>
      <c r="E2998" s="292"/>
      <c r="F2998" s="320"/>
      <c r="G2998" s="299"/>
      <c r="H2998" s="230"/>
    </row>
    <row r="2999" spans="3:8">
      <c r="C2999" s="318" t="s">
        <v>1183</v>
      </c>
      <c r="D2999" s="319"/>
      <c r="E2999" s="292"/>
      <c r="F2999" s="320"/>
      <c r="G2999" s="299"/>
      <c r="H2999" s="230"/>
    </row>
    <row r="3000" spans="3:8">
      <c r="C3000" s="318" t="s">
        <v>1250</v>
      </c>
      <c r="D3000" s="319"/>
      <c r="E3000" s="292"/>
      <c r="F3000" s="320"/>
      <c r="G3000" s="299"/>
      <c r="H3000" s="230"/>
    </row>
    <row r="3001" spans="3:8">
      <c r="C3001" s="318"/>
      <c r="D3001" s="319"/>
      <c r="E3001" s="292"/>
      <c r="F3001" s="320"/>
      <c r="G3001" s="299"/>
      <c r="H3001" s="230"/>
    </row>
    <row r="3002" spans="3:8">
      <c r="C3002" s="318" t="s">
        <v>1251</v>
      </c>
      <c r="D3002" s="319"/>
      <c r="E3002" s="292"/>
      <c r="F3002" s="320"/>
      <c r="G3002" s="299"/>
      <c r="H3002" s="230"/>
    </row>
    <row r="3003" spans="3:8">
      <c r="C3003" s="318"/>
      <c r="D3003" s="319"/>
      <c r="E3003" s="292"/>
      <c r="F3003" s="320"/>
      <c r="G3003" s="299"/>
      <c r="H3003" s="230"/>
    </row>
    <row r="3004" spans="3:8">
      <c r="C3004" s="318" t="s">
        <v>1252</v>
      </c>
      <c r="D3004" s="319"/>
      <c r="E3004" s="292"/>
      <c r="F3004" s="320"/>
      <c r="G3004" s="299"/>
      <c r="H3004" s="230"/>
    </row>
    <row r="3005" spans="3:8">
      <c r="C3005" s="318"/>
      <c r="D3005" s="319"/>
      <c r="E3005" s="292"/>
      <c r="F3005" s="320"/>
      <c r="G3005" s="299"/>
      <c r="H3005" s="230"/>
    </row>
    <row r="3006" spans="3:8">
      <c r="C3006" s="318" t="s">
        <v>1253</v>
      </c>
      <c r="D3006" s="319"/>
      <c r="E3006" s="292"/>
      <c r="F3006" s="320"/>
      <c r="G3006" s="299"/>
      <c r="H3006" s="230"/>
    </row>
    <row r="3007" spans="3:8">
      <c r="C3007" s="318"/>
      <c r="D3007" s="319"/>
      <c r="E3007" s="292"/>
      <c r="F3007" s="320"/>
      <c r="G3007" s="299"/>
      <c r="H3007" s="230"/>
    </row>
    <row r="3008" spans="3:8">
      <c r="C3008" s="318" t="s">
        <v>1188</v>
      </c>
      <c r="D3008" s="319"/>
      <c r="E3008" s="292"/>
      <c r="F3008" s="320"/>
      <c r="G3008" s="299"/>
      <c r="H3008" s="230"/>
    </row>
    <row r="3009" spans="3:8">
      <c r="C3009" s="318" t="s">
        <v>1254</v>
      </c>
      <c r="D3009" s="319"/>
      <c r="E3009" s="292"/>
      <c r="F3009" s="320"/>
      <c r="G3009" s="299"/>
      <c r="H3009" s="230"/>
    </row>
    <row r="3010" spans="3:8">
      <c r="C3010" s="318"/>
      <c r="D3010" s="319"/>
      <c r="E3010" s="292"/>
      <c r="F3010" s="320"/>
      <c r="G3010" s="299"/>
      <c r="H3010" s="230"/>
    </row>
    <row r="3011" spans="3:8">
      <c r="C3011" s="318" t="s">
        <v>1255</v>
      </c>
      <c r="D3011" s="319"/>
      <c r="E3011" s="292"/>
      <c r="F3011" s="320"/>
      <c r="G3011" s="299"/>
      <c r="H3011" s="230"/>
    </row>
    <row r="3012" spans="3:8">
      <c r="C3012" s="318"/>
      <c r="D3012" s="319"/>
      <c r="E3012" s="292"/>
      <c r="F3012" s="320"/>
      <c r="G3012" s="299"/>
      <c r="H3012" s="230"/>
    </row>
    <row r="3013" spans="3:8">
      <c r="C3013" s="318" t="s">
        <v>1191</v>
      </c>
      <c r="D3013" s="319"/>
      <c r="E3013" s="292"/>
      <c r="F3013" s="320"/>
      <c r="G3013" s="299"/>
      <c r="H3013" s="230"/>
    </row>
    <row r="3014" spans="3:8">
      <c r="C3014" s="318" t="s">
        <v>1256</v>
      </c>
      <c r="D3014" s="319"/>
      <c r="E3014" s="292"/>
      <c r="F3014" s="320"/>
      <c r="G3014" s="299"/>
      <c r="H3014" s="230"/>
    </row>
    <row r="3015" spans="3:8">
      <c r="C3015" s="318"/>
      <c r="D3015" s="319"/>
      <c r="E3015" s="292"/>
      <c r="F3015" s="320"/>
      <c r="G3015" s="299"/>
      <c r="H3015" s="230"/>
    </row>
    <row r="3016" spans="3:8">
      <c r="C3016" s="318" t="s">
        <v>1257</v>
      </c>
      <c r="D3016" s="319"/>
      <c r="E3016" s="292"/>
      <c r="F3016" s="320"/>
      <c r="G3016" s="299"/>
      <c r="H3016" s="230"/>
    </row>
    <row r="3017" spans="3:8">
      <c r="C3017" s="318"/>
      <c r="D3017" s="319"/>
      <c r="E3017" s="292"/>
      <c r="F3017" s="320"/>
      <c r="G3017" s="299"/>
      <c r="H3017" s="230"/>
    </row>
    <row r="3018" spans="3:8">
      <c r="C3018" s="318" t="s">
        <v>1194</v>
      </c>
      <c r="D3018" s="319"/>
      <c r="E3018" s="292"/>
      <c r="F3018" s="320"/>
      <c r="G3018" s="299"/>
      <c r="H3018" s="230"/>
    </row>
    <row r="3019" spans="3:8">
      <c r="C3019" s="318" t="s">
        <v>1258</v>
      </c>
      <c r="D3019" s="319"/>
      <c r="E3019" s="292"/>
      <c r="F3019" s="320"/>
      <c r="G3019" s="299"/>
      <c r="H3019" s="230"/>
    </row>
    <row r="3020" spans="3:8">
      <c r="C3020" s="318"/>
      <c r="D3020" s="319"/>
      <c r="E3020" s="292"/>
      <c r="F3020" s="320"/>
      <c r="G3020" s="299"/>
      <c r="H3020" s="230"/>
    </row>
    <row r="3021" spans="3:8">
      <c r="C3021" s="318" t="s">
        <v>1196</v>
      </c>
      <c r="D3021" s="319" t="s">
        <v>5</v>
      </c>
      <c r="E3021" s="292"/>
      <c r="F3021" s="320"/>
      <c r="G3021" s="299"/>
      <c r="H3021" s="230"/>
    </row>
    <row r="3022" spans="3:8">
      <c r="C3022" s="318"/>
      <c r="D3022" s="319"/>
      <c r="E3022" s="292"/>
      <c r="F3022" s="320"/>
      <c r="G3022" s="299"/>
      <c r="H3022" s="230"/>
    </row>
    <row r="3023" spans="3:8">
      <c r="C3023" s="318" t="s">
        <v>1197</v>
      </c>
      <c r="D3023" s="319"/>
      <c r="E3023" s="292"/>
      <c r="F3023" s="320"/>
      <c r="G3023" s="299"/>
      <c r="H3023" s="230"/>
    </row>
    <row r="3024" spans="3:8">
      <c r="C3024" s="318" t="s">
        <v>1198</v>
      </c>
      <c r="D3024" s="319"/>
      <c r="E3024" s="292"/>
      <c r="F3024" s="320"/>
      <c r="G3024" s="299"/>
      <c r="H3024" s="230"/>
    </row>
    <row r="3025" spans="3:8">
      <c r="C3025" s="318"/>
      <c r="D3025" s="319"/>
      <c r="E3025" s="292"/>
      <c r="F3025" s="320"/>
      <c r="G3025" s="299"/>
      <c r="H3025" s="230"/>
    </row>
    <row r="3026" spans="3:8">
      <c r="C3026" s="318" t="s">
        <v>1259</v>
      </c>
      <c r="D3026" s="319" t="s">
        <v>5</v>
      </c>
      <c r="E3026" s="292"/>
      <c r="F3026" s="320"/>
      <c r="G3026" s="299"/>
      <c r="H3026" s="230"/>
    </row>
    <row r="3027" spans="3:8">
      <c r="C3027" s="318"/>
      <c r="D3027" s="319"/>
      <c r="E3027" s="292"/>
      <c r="F3027" s="320"/>
      <c r="G3027" s="299"/>
      <c r="H3027" s="230"/>
    </row>
    <row r="3028" spans="3:8">
      <c r="C3028" s="318" t="s">
        <v>1200</v>
      </c>
      <c r="D3028" s="319"/>
      <c r="E3028" s="292"/>
      <c r="F3028" s="320"/>
      <c r="G3028" s="299"/>
      <c r="H3028" s="230"/>
    </row>
    <row r="3029" spans="3:8">
      <c r="C3029" s="318" t="s">
        <v>1201</v>
      </c>
      <c r="D3029" s="319"/>
      <c r="E3029" s="292"/>
      <c r="F3029" s="320"/>
      <c r="G3029" s="299"/>
      <c r="H3029" s="230"/>
    </row>
    <row r="3030" spans="3:8">
      <c r="C3030" s="318" t="s">
        <v>1202</v>
      </c>
      <c r="D3030" s="319" t="s">
        <v>5</v>
      </c>
      <c r="E3030" s="292"/>
      <c r="F3030" s="320"/>
      <c r="G3030" s="299"/>
      <c r="H3030" s="230"/>
    </row>
    <row r="3031" spans="3:8">
      <c r="C3031" s="318"/>
      <c r="D3031" s="319"/>
      <c r="E3031" s="292"/>
      <c r="F3031" s="320"/>
      <c r="G3031" s="299"/>
      <c r="H3031" s="230"/>
    </row>
    <row r="3032" spans="3:8">
      <c r="C3032" s="318" t="s">
        <v>1203</v>
      </c>
      <c r="D3032" s="319"/>
      <c r="E3032" s="292"/>
      <c r="F3032" s="320"/>
      <c r="G3032" s="299"/>
      <c r="H3032" s="230"/>
    </row>
    <row r="3033" spans="3:8">
      <c r="C3033" s="318" t="s">
        <v>1204</v>
      </c>
      <c r="D3033" s="319"/>
      <c r="E3033" s="292"/>
      <c r="F3033" s="320"/>
      <c r="G3033" s="299"/>
      <c r="H3033" s="230"/>
    </row>
    <row r="3034" spans="3:8">
      <c r="C3034" s="318" t="s">
        <v>1205</v>
      </c>
      <c r="D3034" s="319" t="s">
        <v>5</v>
      </c>
      <c r="E3034" s="292"/>
      <c r="F3034" s="320"/>
      <c r="G3034" s="299"/>
      <c r="H3034" s="230"/>
    </row>
    <row r="3035" spans="3:8">
      <c r="C3035" s="318"/>
      <c r="D3035" s="319"/>
      <c r="E3035" s="292"/>
      <c r="F3035" s="320"/>
      <c r="G3035" s="299"/>
      <c r="H3035" s="230"/>
    </row>
    <row r="3036" spans="3:8">
      <c r="C3036" s="318" t="s">
        <v>1206</v>
      </c>
      <c r="D3036" s="319"/>
      <c r="E3036" s="292"/>
      <c r="F3036" s="320"/>
      <c r="G3036" s="299"/>
      <c r="H3036" s="230"/>
    </row>
    <row r="3037" spans="3:8">
      <c r="C3037" s="318"/>
      <c r="D3037" s="319"/>
      <c r="E3037" s="292"/>
      <c r="F3037" s="320"/>
      <c r="G3037" s="299"/>
      <c r="H3037" s="230"/>
    </row>
    <row r="3038" spans="3:8">
      <c r="C3038" s="318" t="s">
        <v>1260</v>
      </c>
      <c r="D3038" s="319" t="s">
        <v>5</v>
      </c>
      <c r="E3038" s="292"/>
      <c r="F3038" s="320"/>
      <c r="G3038" s="299"/>
      <c r="H3038" s="230"/>
    </row>
    <row r="3039" spans="3:8">
      <c r="C3039" s="318"/>
      <c r="D3039" s="319"/>
      <c r="E3039" s="292"/>
      <c r="F3039" s="320"/>
      <c r="G3039" s="299"/>
      <c r="H3039" s="230"/>
    </row>
    <row r="3040" spans="3:8">
      <c r="C3040" s="318" t="s">
        <v>1209</v>
      </c>
      <c r="D3040" s="319"/>
      <c r="E3040" s="292"/>
      <c r="F3040" s="320"/>
      <c r="G3040" s="299"/>
      <c r="H3040" s="230"/>
    </row>
    <row r="3041" spans="3:8">
      <c r="C3041" s="318" t="s">
        <v>1210</v>
      </c>
      <c r="D3041" s="319"/>
      <c r="E3041" s="292"/>
      <c r="F3041" s="320"/>
      <c r="G3041" s="299"/>
      <c r="H3041" s="230"/>
    </row>
    <row r="3042" spans="3:8">
      <c r="C3042" s="318" t="s">
        <v>1211</v>
      </c>
      <c r="D3042" s="321"/>
      <c r="E3042" s="292"/>
      <c r="F3042" s="320"/>
      <c r="G3042" s="299"/>
      <c r="H3042" s="230"/>
    </row>
    <row r="3043" spans="3:8">
      <c r="C3043" s="318"/>
      <c r="D3043" s="321"/>
      <c r="E3043" s="292"/>
      <c r="F3043" s="320"/>
      <c r="G3043" s="299"/>
      <c r="H3043" s="230"/>
    </row>
    <row r="3044" spans="3:8">
      <c r="C3044" s="318" t="s">
        <v>1212</v>
      </c>
      <c r="D3044" s="321"/>
      <c r="E3044" s="292"/>
      <c r="F3044" s="320"/>
      <c r="G3044" s="299"/>
      <c r="H3044" s="230"/>
    </row>
    <row r="3045" spans="3:8">
      <c r="C3045" s="318" t="s">
        <v>1213</v>
      </c>
      <c r="D3045" s="321"/>
      <c r="E3045" s="292"/>
      <c r="F3045" s="320"/>
      <c r="G3045" s="299"/>
      <c r="H3045" s="230"/>
    </row>
    <row r="3046" spans="3:8">
      <c r="C3046" s="318" t="s">
        <v>1214</v>
      </c>
      <c r="D3046" s="321"/>
      <c r="E3046" s="292"/>
      <c r="F3046" s="320"/>
      <c r="G3046" s="299"/>
      <c r="H3046" s="230"/>
    </row>
    <row r="3047" spans="3:8">
      <c r="C3047" s="318"/>
      <c r="D3047" s="321"/>
      <c r="E3047" s="292"/>
      <c r="F3047" s="320"/>
      <c r="G3047" s="299"/>
      <c r="H3047" s="230"/>
    </row>
    <row r="3048" spans="3:8">
      <c r="C3048" s="318" t="s">
        <v>1261</v>
      </c>
      <c r="D3048" s="321"/>
      <c r="E3048" s="292"/>
      <c r="F3048" s="320"/>
      <c r="G3048" s="299"/>
      <c r="H3048" s="230"/>
    </row>
    <row r="3049" spans="3:8">
      <c r="C3049" s="318" t="s">
        <v>1262</v>
      </c>
      <c r="D3049" s="321"/>
      <c r="E3049" s="292"/>
      <c r="F3049" s="320"/>
      <c r="G3049" s="299"/>
      <c r="H3049" s="230"/>
    </row>
    <row r="3050" spans="3:8">
      <c r="C3050" s="103"/>
      <c r="D3050" s="91"/>
      <c r="E3050" s="292"/>
      <c r="F3050" s="314"/>
      <c r="G3050" s="315"/>
      <c r="H3050" s="230"/>
    </row>
    <row r="3051" spans="3:8">
      <c r="C3051" s="57" t="s">
        <v>1516</v>
      </c>
      <c r="D3051" s="91"/>
      <c r="E3051" s="292"/>
      <c r="F3051" s="314"/>
      <c r="G3051" s="315"/>
      <c r="H3051" s="230"/>
    </row>
    <row r="3052" spans="3:8">
      <c r="C3052" s="103"/>
      <c r="D3052" s="91"/>
      <c r="E3052" s="292"/>
      <c r="F3052" s="314"/>
      <c r="G3052" s="315"/>
      <c r="H3052" s="230"/>
    </row>
    <row r="3053" spans="3:8" s="285" customFormat="1">
      <c r="C3053" s="57" t="s">
        <v>1263</v>
      </c>
      <c r="D3053" s="244" t="s">
        <v>8</v>
      </c>
      <c r="E3053" s="59"/>
      <c r="F3053" s="63"/>
      <c r="G3053" s="322"/>
    </row>
    <row r="3054" spans="3:8" s="285" customFormat="1">
      <c r="C3054" s="57"/>
      <c r="D3054" s="244"/>
      <c r="E3054" s="59"/>
      <c r="F3054" s="63"/>
      <c r="G3054" s="322"/>
    </row>
    <row r="3055" spans="3:8" s="285" customFormat="1">
      <c r="C3055" s="57" t="s">
        <v>1264</v>
      </c>
      <c r="D3055" s="244" t="s">
        <v>11</v>
      </c>
      <c r="E3055" s="59"/>
      <c r="F3055" s="63"/>
      <c r="G3055" s="322"/>
    </row>
    <row r="3056" spans="3:8">
      <c r="C3056" s="103"/>
      <c r="D3056" s="459">
        <f>E3057/(E3090+E3094)</f>
        <v>2.0666666666666669</v>
      </c>
      <c r="E3056" s="292"/>
      <c r="F3056" s="62"/>
      <c r="G3056" s="323"/>
      <c r="H3056" s="230"/>
    </row>
    <row r="3057" spans="2:8">
      <c r="B3057" s="230">
        <v>1</v>
      </c>
      <c r="C3057" s="103" t="s">
        <v>1265</v>
      </c>
      <c r="D3057" s="297" t="s">
        <v>17</v>
      </c>
      <c r="E3057" s="460">
        <v>372</v>
      </c>
      <c r="F3057" s="62">
        <v>125</v>
      </c>
      <c r="G3057" s="323">
        <f>E3057*F3057</f>
        <v>46500</v>
      </c>
      <c r="H3057" s="230"/>
    </row>
    <row r="3058" spans="2:8">
      <c r="C3058" s="103"/>
      <c r="D3058" s="297"/>
      <c r="E3058" s="292"/>
      <c r="F3058" s="62"/>
      <c r="G3058" s="323"/>
      <c r="H3058" s="230"/>
    </row>
    <row r="3059" spans="2:8" s="285" customFormat="1">
      <c r="C3059" s="57" t="s">
        <v>1517</v>
      </c>
      <c r="D3059" s="244" t="s">
        <v>11</v>
      </c>
      <c r="E3059" s="59"/>
      <c r="F3059" s="63"/>
      <c r="G3059" s="322"/>
    </row>
    <row r="3060" spans="2:8">
      <c r="C3060" s="103"/>
      <c r="D3060" s="297"/>
      <c r="E3060" s="292"/>
      <c r="F3060" s="62"/>
      <c r="G3060" s="323"/>
      <c r="H3060" s="230"/>
    </row>
    <row r="3061" spans="2:8">
      <c r="B3061" s="230">
        <f>B3057+1</f>
        <v>2</v>
      </c>
      <c r="C3061" s="103" t="s">
        <v>819</v>
      </c>
      <c r="D3061" s="297" t="s">
        <v>17</v>
      </c>
      <c r="E3061" s="292">
        <f>E3057*30%</f>
        <v>111.6</v>
      </c>
      <c r="F3061" s="62">
        <v>250</v>
      </c>
      <c r="G3061" s="323">
        <f>E3061*F3061</f>
        <v>27900</v>
      </c>
      <c r="H3061" s="230"/>
    </row>
    <row r="3062" spans="2:8">
      <c r="C3062" s="103"/>
      <c r="D3062" s="297"/>
      <c r="E3062" s="292"/>
      <c r="F3062" s="62"/>
      <c r="G3062" s="323"/>
      <c r="H3062" s="230"/>
    </row>
    <row r="3063" spans="2:8">
      <c r="B3063" s="230">
        <f>B3061+1</f>
        <v>3</v>
      </c>
      <c r="C3063" s="103" t="s">
        <v>820</v>
      </c>
      <c r="D3063" s="297" t="s">
        <v>17</v>
      </c>
      <c r="E3063" s="292">
        <f>E3061/2</f>
        <v>55.8</v>
      </c>
      <c r="F3063" s="62">
        <v>420</v>
      </c>
      <c r="G3063" s="323">
        <f>E3063*F3063</f>
        <v>23436</v>
      </c>
      <c r="H3063" s="230"/>
    </row>
    <row r="3064" spans="2:8">
      <c r="C3064" s="103"/>
      <c r="D3064" s="297"/>
      <c r="E3064" s="292"/>
      <c r="F3064" s="62"/>
      <c r="G3064" s="323"/>
      <c r="H3064" s="230"/>
    </row>
    <row r="3065" spans="2:8" s="285" customFormat="1">
      <c r="C3065" s="57" t="s">
        <v>143</v>
      </c>
      <c r="D3065" s="244" t="s">
        <v>11</v>
      </c>
      <c r="E3065" s="59"/>
      <c r="F3065" s="63"/>
      <c r="G3065" s="322"/>
    </row>
    <row r="3066" spans="2:8">
      <c r="C3066" s="103"/>
      <c r="D3066" s="297"/>
      <c r="E3066" s="292"/>
      <c r="F3066" s="62"/>
      <c r="G3066" s="323"/>
      <c r="H3066" s="230"/>
    </row>
    <row r="3067" spans="2:8">
      <c r="B3067" s="230">
        <f>B3063+1</f>
        <v>4</v>
      </c>
      <c r="C3067" s="103" t="s">
        <v>1522</v>
      </c>
      <c r="D3067" s="297" t="s">
        <v>17</v>
      </c>
      <c r="E3067" s="292">
        <f>SUM(E3057,E3061,E3063)</f>
        <v>539.4</v>
      </c>
      <c r="F3067" s="62">
        <v>150</v>
      </c>
      <c r="G3067" s="323">
        <f>E3067*F3067</f>
        <v>80910</v>
      </c>
      <c r="H3067" s="230"/>
    </row>
    <row r="3068" spans="2:8">
      <c r="C3068" s="103"/>
      <c r="D3068" s="297"/>
      <c r="E3068" s="292"/>
      <c r="F3068" s="62"/>
      <c r="G3068" s="323"/>
      <c r="H3068" s="230"/>
    </row>
    <row r="3069" spans="2:8" s="285" customFormat="1">
      <c r="C3069" s="57" t="s">
        <v>1266</v>
      </c>
      <c r="D3069" s="244" t="s">
        <v>11</v>
      </c>
      <c r="E3069" s="59"/>
      <c r="F3069" s="63"/>
      <c r="G3069" s="322"/>
    </row>
    <row r="3070" spans="2:8">
      <c r="C3070" s="103"/>
      <c r="D3070" s="297"/>
      <c r="E3070" s="292"/>
      <c r="F3070" s="62"/>
      <c r="G3070" s="323"/>
      <c r="H3070" s="230"/>
    </row>
    <row r="3071" spans="2:8">
      <c r="B3071" s="230">
        <f>B3067+1</f>
        <v>5</v>
      </c>
      <c r="C3071" s="103" t="s">
        <v>19</v>
      </c>
      <c r="D3071" s="297" t="s">
        <v>15</v>
      </c>
      <c r="E3071" s="460">
        <v>372</v>
      </c>
      <c r="F3071" s="62">
        <v>55</v>
      </c>
      <c r="G3071" s="323">
        <f>E3071*F3071</f>
        <v>20460</v>
      </c>
      <c r="H3071" s="230"/>
    </row>
    <row r="3072" spans="2:8">
      <c r="C3072" s="103"/>
      <c r="D3072" s="297"/>
      <c r="E3072" s="292"/>
      <c r="F3072" s="62"/>
      <c r="G3072" s="323"/>
      <c r="H3072" s="230"/>
    </row>
    <row r="3073" spans="2:8" s="285" customFormat="1">
      <c r="C3073" s="57" t="s">
        <v>145</v>
      </c>
      <c r="D3073" s="244" t="s">
        <v>11</v>
      </c>
      <c r="E3073" s="59"/>
      <c r="F3073" s="63"/>
      <c r="G3073" s="322"/>
    </row>
    <row r="3074" spans="2:8">
      <c r="C3074" s="103"/>
      <c r="D3074" s="297"/>
      <c r="E3074" s="292"/>
      <c r="F3074" s="62"/>
      <c r="G3074" s="323"/>
      <c r="H3074" s="230"/>
    </row>
    <row r="3075" spans="2:8">
      <c r="B3075" s="230">
        <f>B3071+1</f>
        <v>6</v>
      </c>
      <c r="C3075" s="103" t="s">
        <v>20</v>
      </c>
      <c r="D3075" s="297" t="s">
        <v>9</v>
      </c>
      <c r="E3075" s="292">
        <v>1</v>
      </c>
      <c r="F3075" s="62">
        <v>10000</v>
      </c>
      <c r="G3075" s="323">
        <f>E3075*F3075</f>
        <v>10000</v>
      </c>
      <c r="H3075" s="230"/>
    </row>
    <row r="3076" spans="2:8">
      <c r="C3076" s="103"/>
      <c r="D3076" s="297"/>
      <c r="E3076" s="292"/>
      <c r="F3076" s="62"/>
      <c r="G3076" s="323"/>
      <c r="H3076" s="230"/>
    </row>
    <row r="3077" spans="2:8" s="285" customFormat="1">
      <c r="C3077" s="57" t="s">
        <v>1518</v>
      </c>
      <c r="D3077" s="244" t="s">
        <v>11</v>
      </c>
      <c r="E3077" s="59"/>
      <c r="F3077" s="63"/>
      <c r="G3077" s="322"/>
    </row>
    <row r="3078" spans="2:8" s="285" customFormat="1">
      <c r="C3078" s="57" t="s">
        <v>1519</v>
      </c>
      <c r="D3078" s="244"/>
      <c r="E3078" s="59"/>
      <c r="F3078" s="63"/>
      <c r="G3078" s="322"/>
    </row>
    <row r="3079" spans="2:8">
      <c r="C3079" s="103"/>
      <c r="D3079" s="297"/>
      <c r="E3079" s="292"/>
      <c r="F3079" s="62"/>
      <c r="G3079" s="323"/>
      <c r="H3079" s="230"/>
    </row>
    <row r="3080" spans="2:8">
      <c r="B3080" s="230">
        <f>B3075+1</f>
        <v>7</v>
      </c>
      <c r="C3080" s="103" t="s">
        <v>1308</v>
      </c>
      <c r="D3080" s="297" t="s">
        <v>17</v>
      </c>
      <c r="E3080" s="292">
        <v>352</v>
      </c>
      <c r="F3080" s="62">
        <v>77</v>
      </c>
      <c r="G3080" s="323">
        <f>E3080*F3080</f>
        <v>27104</v>
      </c>
      <c r="H3080" s="230"/>
    </row>
    <row r="3081" spans="2:8">
      <c r="C3081" s="103"/>
      <c r="D3081" s="297"/>
      <c r="E3081" s="292"/>
      <c r="F3081" s="62"/>
      <c r="G3081" s="323"/>
      <c r="H3081" s="230"/>
    </row>
    <row r="3082" spans="2:8" s="285" customFormat="1">
      <c r="C3082" s="57" t="s">
        <v>1045</v>
      </c>
      <c r="D3082" s="244" t="s">
        <v>11</v>
      </c>
      <c r="E3082" s="59"/>
      <c r="F3082" s="63"/>
      <c r="G3082" s="322"/>
    </row>
    <row r="3083" spans="2:8">
      <c r="C3083" s="103"/>
      <c r="D3083" s="297"/>
      <c r="E3083" s="292"/>
      <c r="F3083" s="62"/>
      <c r="G3083" s="323"/>
      <c r="H3083" s="230"/>
    </row>
    <row r="3084" spans="2:8">
      <c r="B3084" s="230">
        <f>B3080+1</f>
        <v>8</v>
      </c>
      <c r="C3084" s="103" t="s">
        <v>1273</v>
      </c>
      <c r="D3084" s="297" t="s">
        <v>15</v>
      </c>
      <c r="E3084" s="292">
        <v>1925</v>
      </c>
      <c r="F3084" s="62">
        <v>25</v>
      </c>
      <c r="G3084" s="323">
        <f>E3084*F3084</f>
        <v>48125</v>
      </c>
      <c r="H3084" s="230"/>
    </row>
    <row r="3085" spans="2:8">
      <c r="C3085" s="103"/>
      <c r="D3085" s="297"/>
      <c r="E3085" s="292"/>
      <c r="F3085" s="62"/>
      <c r="G3085" s="323"/>
      <c r="H3085" s="230"/>
    </row>
    <row r="3086" spans="2:8" s="285" customFormat="1">
      <c r="C3086" s="57" t="s">
        <v>1274</v>
      </c>
      <c r="D3086" s="244" t="s">
        <v>8</v>
      </c>
      <c r="E3086" s="59"/>
      <c r="F3086" s="63"/>
      <c r="G3086" s="322"/>
    </row>
    <row r="3087" spans="2:8" s="285" customFormat="1">
      <c r="C3087" s="57"/>
      <c r="D3087" s="244"/>
      <c r="E3087" s="59"/>
      <c r="F3087" s="63"/>
      <c r="G3087" s="322"/>
    </row>
    <row r="3088" spans="2:8" s="285" customFormat="1">
      <c r="C3088" s="98" t="s">
        <v>1275</v>
      </c>
      <c r="D3088" s="244" t="s">
        <v>11</v>
      </c>
      <c r="E3088" s="59"/>
      <c r="F3088" s="63"/>
      <c r="G3088" s="322"/>
    </row>
    <row r="3089" spans="2:8">
      <c r="C3089" s="103"/>
      <c r="D3089" s="297"/>
      <c r="E3089" s="292"/>
      <c r="F3089" s="62"/>
      <c r="G3089" s="323"/>
      <c r="H3089" s="230"/>
    </row>
    <row r="3090" spans="2:8">
      <c r="B3090" s="230">
        <f>B3084+1</f>
        <v>9</v>
      </c>
      <c r="C3090" s="103" t="s">
        <v>1320</v>
      </c>
      <c r="D3090" s="297" t="s">
        <v>32</v>
      </c>
      <c r="E3090" s="292">
        <v>50</v>
      </c>
      <c r="F3090" s="62">
        <v>290</v>
      </c>
      <c r="G3090" s="323">
        <f>E3090*F3090</f>
        <v>14500</v>
      </c>
      <c r="H3090" s="230"/>
    </row>
    <row r="3091" spans="2:8">
      <c r="C3091" s="103"/>
      <c r="D3091" s="297"/>
      <c r="E3091" s="292"/>
      <c r="F3091" s="62"/>
      <c r="G3091" s="323"/>
      <c r="H3091" s="230"/>
    </row>
    <row r="3092" spans="2:8">
      <c r="B3092" s="230">
        <f>B3090+1</f>
        <v>10</v>
      </c>
      <c r="C3092" s="324" t="s">
        <v>1319</v>
      </c>
      <c r="D3092" s="321" t="s">
        <v>22</v>
      </c>
      <c r="E3092" s="292">
        <v>25</v>
      </c>
      <c r="F3092" s="62">
        <v>450</v>
      </c>
      <c r="G3092" s="323">
        <f>E3092*F3092</f>
        <v>11250</v>
      </c>
      <c r="H3092" s="230"/>
    </row>
    <row r="3093" spans="2:8">
      <c r="C3093" s="324"/>
      <c r="D3093" s="321"/>
      <c r="E3093" s="292"/>
      <c r="F3093" s="62"/>
      <c r="G3093" s="323"/>
      <c r="H3093" s="230"/>
    </row>
    <row r="3094" spans="2:8">
      <c r="B3094" s="230">
        <f>B3092+1</f>
        <v>11</v>
      </c>
      <c r="C3094" s="399" t="s">
        <v>1406</v>
      </c>
      <c r="D3094" s="400" t="s">
        <v>32</v>
      </c>
      <c r="E3094" s="401">
        <v>130</v>
      </c>
      <c r="F3094" s="402">
        <v>290</v>
      </c>
      <c r="G3094" s="403">
        <f>E3094*F3094</f>
        <v>37700</v>
      </c>
      <c r="H3094" s="230"/>
    </row>
    <row r="3095" spans="2:8">
      <c r="C3095" s="103"/>
      <c r="D3095" s="297"/>
      <c r="E3095" s="292"/>
      <c r="F3095" s="62"/>
      <c r="G3095" s="323"/>
      <c r="H3095" s="230"/>
    </row>
    <row r="3096" spans="2:8">
      <c r="B3096" s="230">
        <f>B3094+1</f>
        <v>12</v>
      </c>
      <c r="C3096" s="404" t="s">
        <v>1407</v>
      </c>
      <c r="D3096" s="405" t="s">
        <v>22</v>
      </c>
      <c r="E3096" s="401">
        <v>10</v>
      </c>
      <c r="F3096" s="402">
        <v>450</v>
      </c>
      <c r="G3096" s="403">
        <f>E3096*F3096</f>
        <v>4500</v>
      </c>
      <c r="H3096" s="230"/>
    </row>
    <row r="3097" spans="2:8">
      <c r="C3097" s="103"/>
      <c r="D3097" s="297"/>
      <c r="E3097" s="292"/>
      <c r="F3097" s="62"/>
      <c r="G3097" s="323"/>
      <c r="H3097" s="230"/>
    </row>
    <row r="3098" spans="2:8" s="285" customFormat="1" ht="46.8">
      <c r="C3098" s="98" t="s">
        <v>1276</v>
      </c>
      <c r="D3098" s="244" t="s">
        <v>11</v>
      </c>
      <c r="E3098" s="59"/>
      <c r="F3098" s="63"/>
      <c r="G3098" s="322"/>
    </row>
    <row r="3099" spans="2:8">
      <c r="C3099" s="103"/>
      <c r="D3099" s="297"/>
      <c r="E3099" s="292"/>
      <c r="F3099" s="62"/>
      <c r="G3099" s="323"/>
      <c r="H3099" s="230"/>
    </row>
    <row r="3100" spans="2:8">
      <c r="B3100" s="230">
        <f>B3096+1</f>
        <v>13</v>
      </c>
      <c r="C3100" s="103" t="s">
        <v>1318</v>
      </c>
      <c r="D3100" s="297" t="s">
        <v>22</v>
      </c>
      <c r="E3100" s="292">
        <v>3</v>
      </c>
      <c r="F3100" s="62">
        <v>666</v>
      </c>
      <c r="G3100" s="323">
        <f>E3100*F3100</f>
        <v>1998</v>
      </c>
      <c r="H3100" s="230"/>
    </row>
    <row r="3101" spans="2:8">
      <c r="C3101" s="103"/>
      <c r="D3101" s="297"/>
      <c r="E3101" s="292"/>
      <c r="F3101" s="62"/>
      <c r="G3101" s="323"/>
      <c r="H3101" s="230"/>
    </row>
    <row r="3102" spans="2:8">
      <c r="B3102" s="230">
        <f>B3100+1</f>
        <v>14</v>
      </c>
      <c r="C3102" s="399" t="s">
        <v>1408</v>
      </c>
      <c r="D3102" s="400" t="s">
        <v>22</v>
      </c>
      <c r="E3102" s="401">
        <v>2</v>
      </c>
      <c r="F3102" s="402">
        <v>666</v>
      </c>
      <c r="G3102" s="403">
        <f>E3102*F3102</f>
        <v>1332</v>
      </c>
      <c r="H3102" s="230"/>
    </row>
    <row r="3103" spans="2:8">
      <c r="C3103" s="103"/>
      <c r="D3103" s="297"/>
      <c r="E3103" s="292"/>
      <c r="F3103" s="62"/>
      <c r="G3103" s="323"/>
      <c r="H3103" s="230"/>
    </row>
    <row r="3104" spans="2:8">
      <c r="B3104" s="230">
        <f t="shared" ref="B3104:B3118" si="81">B3102+1</f>
        <v>15</v>
      </c>
      <c r="C3104" s="103" t="s">
        <v>1309</v>
      </c>
      <c r="D3104" s="297" t="s">
        <v>22</v>
      </c>
      <c r="E3104" s="292">
        <v>175</v>
      </c>
      <c r="F3104" s="62">
        <v>250</v>
      </c>
      <c r="G3104" s="323">
        <f>E3104*F3104</f>
        <v>43750</v>
      </c>
      <c r="H3104" s="230"/>
    </row>
    <row r="3105" spans="2:8">
      <c r="C3105" s="103"/>
      <c r="D3105" s="297"/>
      <c r="E3105" s="292"/>
      <c r="F3105" s="62"/>
      <c r="G3105" s="323"/>
      <c r="H3105" s="230"/>
    </row>
    <row r="3106" spans="2:8">
      <c r="B3106" s="230">
        <f t="shared" si="81"/>
        <v>16</v>
      </c>
      <c r="C3106" s="324" t="s">
        <v>1317</v>
      </c>
      <c r="D3106" s="321" t="s">
        <v>22</v>
      </c>
      <c r="E3106" s="292">
        <v>5</v>
      </c>
      <c r="F3106" s="62">
        <v>199.53</v>
      </c>
      <c r="G3106" s="323">
        <f>E3106*F3106</f>
        <v>997.65</v>
      </c>
      <c r="H3106" s="230"/>
    </row>
    <row r="3107" spans="2:8">
      <c r="C3107" s="324"/>
      <c r="D3107" s="321"/>
      <c r="E3107" s="292"/>
      <c r="F3107" s="62"/>
      <c r="G3107" s="323"/>
      <c r="H3107" s="230"/>
    </row>
    <row r="3108" spans="2:8">
      <c r="B3108" s="230">
        <f t="shared" si="81"/>
        <v>17</v>
      </c>
      <c r="C3108" s="404" t="s">
        <v>1409</v>
      </c>
      <c r="D3108" s="405" t="s">
        <v>22</v>
      </c>
      <c r="E3108" s="401">
        <v>3</v>
      </c>
      <c r="F3108" s="402">
        <v>199.53</v>
      </c>
      <c r="G3108" s="403">
        <f>E3108*F3108</f>
        <v>598.59</v>
      </c>
      <c r="H3108" s="230"/>
    </row>
    <row r="3109" spans="2:8">
      <c r="C3109" s="103"/>
      <c r="D3109" s="297"/>
      <c r="E3109" s="292"/>
      <c r="F3109" s="62"/>
      <c r="G3109" s="323"/>
      <c r="H3109" s="230"/>
    </row>
    <row r="3110" spans="2:8">
      <c r="B3110" s="230">
        <f t="shared" si="81"/>
        <v>18</v>
      </c>
      <c r="C3110" s="324" t="s">
        <v>1277</v>
      </c>
      <c r="D3110" s="321" t="s">
        <v>22</v>
      </c>
      <c r="E3110" s="292">
        <v>34</v>
      </c>
      <c r="F3110" s="62">
        <v>266.95</v>
      </c>
      <c r="G3110" s="323">
        <f>E3110*F3110</f>
        <v>9076.2999999999993</v>
      </c>
      <c r="H3110" s="230"/>
    </row>
    <row r="3111" spans="2:8">
      <c r="C3111" s="324"/>
      <c r="D3111" s="321"/>
      <c r="E3111" s="292"/>
      <c r="F3111" s="62"/>
      <c r="G3111" s="323"/>
      <c r="H3111" s="230"/>
    </row>
    <row r="3112" spans="2:8">
      <c r="B3112" s="230">
        <f t="shared" si="81"/>
        <v>19</v>
      </c>
      <c r="C3112" s="324" t="s">
        <v>1316</v>
      </c>
      <c r="D3112" s="321" t="s">
        <v>22</v>
      </c>
      <c r="E3112" s="292">
        <v>5</v>
      </c>
      <c r="F3112" s="62">
        <v>726.12</v>
      </c>
      <c r="G3112" s="323">
        <f>E3112*F3112</f>
        <v>3630.6</v>
      </c>
      <c r="H3112" s="230"/>
    </row>
    <row r="3113" spans="2:8">
      <c r="C3113" s="324"/>
      <c r="D3113" s="321"/>
      <c r="E3113" s="292"/>
      <c r="F3113" s="62"/>
      <c r="G3113" s="323"/>
      <c r="H3113" s="230"/>
    </row>
    <row r="3114" spans="2:8">
      <c r="B3114" s="230">
        <f t="shared" si="81"/>
        <v>20</v>
      </c>
      <c r="C3114" s="404" t="s">
        <v>1410</v>
      </c>
      <c r="D3114" s="405" t="s">
        <v>22</v>
      </c>
      <c r="E3114" s="401">
        <v>4</v>
      </c>
      <c r="F3114" s="402">
        <v>726.12</v>
      </c>
      <c r="G3114" s="403">
        <f>E3114*F3114</f>
        <v>2904.48</v>
      </c>
      <c r="H3114" s="230"/>
    </row>
    <row r="3115" spans="2:8">
      <c r="C3115" s="324"/>
      <c r="D3115" s="321"/>
      <c r="E3115" s="292"/>
      <c r="F3115" s="62"/>
      <c r="G3115" s="323"/>
      <c r="H3115" s="230"/>
    </row>
    <row r="3116" spans="2:8">
      <c r="B3116" s="230">
        <f t="shared" si="81"/>
        <v>21</v>
      </c>
      <c r="C3116" s="324" t="s">
        <v>1315</v>
      </c>
      <c r="D3116" s="321" t="s">
        <v>22</v>
      </c>
      <c r="E3116" s="292">
        <v>4</v>
      </c>
      <c r="F3116" s="62">
        <v>603.83000000000004</v>
      </c>
      <c r="G3116" s="323">
        <f>E3116*F3116</f>
        <v>2415.3200000000002</v>
      </c>
      <c r="H3116" s="230"/>
    </row>
    <row r="3117" spans="2:8">
      <c r="C3117" s="324"/>
      <c r="D3117" s="321"/>
      <c r="E3117" s="292"/>
      <c r="F3117" s="62"/>
      <c r="G3117" s="406"/>
      <c r="H3117" s="230"/>
    </row>
    <row r="3118" spans="2:8">
      <c r="B3118" s="230">
        <f t="shared" si="81"/>
        <v>22</v>
      </c>
      <c r="C3118" s="404" t="s">
        <v>1411</v>
      </c>
      <c r="D3118" s="405" t="s">
        <v>22</v>
      </c>
      <c r="E3118" s="401">
        <v>4</v>
      </c>
      <c r="F3118" s="402">
        <v>603.83000000000004</v>
      </c>
      <c r="G3118" s="403">
        <f>E3118*F3118</f>
        <v>2415.3200000000002</v>
      </c>
      <c r="H3118" s="230"/>
    </row>
    <row r="3119" spans="2:8">
      <c r="C3119" s="461"/>
      <c r="D3119" s="321"/>
      <c r="E3119" s="292"/>
      <c r="F3119" s="320"/>
      <c r="G3119" s="299"/>
      <c r="H3119" s="230"/>
    </row>
    <row r="3120" spans="2:8" s="285" customFormat="1">
      <c r="C3120" s="462" t="s">
        <v>1278</v>
      </c>
      <c r="D3120" s="319" t="s">
        <v>5</v>
      </c>
      <c r="E3120" s="59"/>
      <c r="F3120" s="325"/>
      <c r="G3120" s="326"/>
    </row>
    <row r="3121" spans="2:8">
      <c r="C3121" s="461"/>
      <c r="D3121" s="321"/>
      <c r="E3121" s="292"/>
      <c r="F3121" s="320"/>
      <c r="G3121" s="299"/>
      <c r="H3121" s="230"/>
    </row>
    <row r="3122" spans="2:8" s="285" customFormat="1">
      <c r="C3122" s="462" t="s">
        <v>1523</v>
      </c>
      <c r="D3122" s="319" t="s">
        <v>11</v>
      </c>
      <c r="E3122" s="59"/>
      <c r="F3122" s="325"/>
      <c r="G3122" s="326"/>
    </row>
    <row r="3123" spans="2:8" s="285" customFormat="1">
      <c r="C3123" s="462" t="s">
        <v>1524</v>
      </c>
      <c r="D3123" s="319"/>
      <c r="E3123" s="59"/>
      <c r="F3123" s="325"/>
      <c r="G3123" s="326"/>
    </row>
    <row r="3124" spans="2:8">
      <c r="C3124" s="461"/>
      <c r="D3124" s="321"/>
      <c r="E3124" s="292"/>
      <c r="F3124" s="320"/>
      <c r="G3124" s="299"/>
      <c r="H3124" s="230"/>
    </row>
    <row r="3125" spans="2:8">
      <c r="B3125" s="230">
        <f>B3118+1</f>
        <v>23</v>
      </c>
      <c r="C3125" s="461" t="s">
        <v>1282</v>
      </c>
      <c r="D3125" s="321" t="s">
        <v>22</v>
      </c>
      <c r="E3125" s="401">
        <v>5</v>
      </c>
      <c r="F3125" s="320">
        <v>12000</v>
      </c>
      <c r="G3125" s="299">
        <f>E3125*F3125</f>
        <v>60000</v>
      </c>
      <c r="H3125" s="230"/>
    </row>
    <row r="3126" spans="2:8">
      <c r="C3126" s="461"/>
      <c r="D3126" s="321"/>
      <c r="E3126" s="292"/>
      <c r="F3126" s="320"/>
      <c r="G3126" s="299"/>
      <c r="H3126" s="230"/>
    </row>
    <row r="3127" spans="2:8" s="285" customFormat="1">
      <c r="C3127" s="462" t="s">
        <v>1283</v>
      </c>
      <c r="D3127" s="319" t="s">
        <v>11</v>
      </c>
      <c r="E3127" s="59"/>
      <c r="F3127" s="325"/>
      <c r="G3127" s="326"/>
    </row>
    <row r="3128" spans="2:8">
      <c r="C3128" s="462"/>
      <c r="D3128" s="321"/>
      <c r="E3128" s="292"/>
      <c r="F3128" s="320"/>
      <c r="G3128" s="299"/>
      <c r="H3128" s="230"/>
    </row>
    <row r="3129" spans="2:8">
      <c r="B3129" s="230">
        <f>B3125+1</f>
        <v>24</v>
      </c>
      <c r="C3129" s="461" t="s">
        <v>1284</v>
      </c>
      <c r="D3129" s="321" t="s">
        <v>22</v>
      </c>
      <c r="E3129" s="401">
        <v>5</v>
      </c>
      <c r="F3129" s="320">
        <v>4566</v>
      </c>
      <c r="G3129" s="299">
        <f>F3129*E3129</f>
        <v>22830</v>
      </c>
      <c r="H3129" s="230"/>
    </row>
    <row r="3130" spans="2:8">
      <c r="C3130" s="461"/>
      <c r="D3130" s="321"/>
      <c r="E3130" s="292"/>
      <c r="F3130" s="320"/>
      <c r="G3130" s="299"/>
      <c r="H3130" s="230"/>
    </row>
    <row r="3131" spans="2:8">
      <c r="C3131" s="462" t="s">
        <v>1285</v>
      </c>
      <c r="D3131" s="321"/>
      <c r="E3131" s="292"/>
      <c r="F3131" s="320"/>
      <c r="G3131" s="299"/>
      <c r="H3131" s="230"/>
    </row>
    <row r="3132" spans="2:8" s="285" customFormat="1">
      <c r="C3132" s="461"/>
      <c r="D3132" s="319" t="s">
        <v>11</v>
      </c>
      <c r="E3132" s="59"/>
      <c r="F3132" s="325"/>
      <c r="G3132" s="326"/>
    </row>
    <row r="3133" spans="2:8" ht="25.5" customHeight="1">
      <c r="B3133" s="230">
        <f>B3129+1</f>
        <v>25</v>
      </c>
      <c r="C3133" s="461" t="s">
        <v>1520</v>
      </c>
      <c r="D3133" s="321"/>
      <c r="E3133" s="292"/>
      <c r="F3133" s="320"/>
      <c r="G3133" s="299"/>
      <c r="H3133" s="230"/>
    </row>
    <row r="3134" spans="2:8">
      <c r="C3134" s="461" t="s">
        <v>1521</v>
      </c>
      <c r="D3134" s="321" t="s">
        <v>9</v>
      </c>
      <c r="E3134" s="292">
        <v>1</v>
      </c>
      <c r="F3134" s="320">
        <v>20000</v>
      </c>
      <c r="G3134" s="299">
        <f>F3134*E3134</f>
        <v>20000</v>
      </c>
      <c r="H3134" s="230"/>
    </row>
    <row r="3135" spans="2:8">
      <c r="C3135" s="103"/>
      <c r="D3135" s="91"/>
      <c r="E3135" s="292"/>
      <c r="F3135" s="314"/>
      <c r="G3135" s="315"/>
      <c r="H3135" s="230"/>
    </row>
    <row r="3136" spans="2:8">
      <c r="C3136" s="57" t="s">
        <v>1525</v>
      </c>
      <c r="D3136" s="58" t="s">
        <v>8</v>
      </c>
      <c r="E3136" s="292"/>
      <c r="F3136" s="314"/>
      <c r="G3136" s="315"/>
      <c r="H3136" s="230"/>
    </row>
    <row r="3137" spans="3:8">
      <c r="C3137" s="103"/>
      <c r="D3137" s="91"/>
      <c r="E3137" s="292"/>
      <c r="F3137" s="314"/>
      <c r="G3137" s="315"/>
      <c r="H3137" s="230"/>
    </row>
    <row r="3138" spans="3:8" s="285" customFormat="1">
      <c r="C3138" s="57" t="s">
        <v>1263</v>
      </c>
      <c r="D3138" s="244" t="s">
        <v>8</v>
      </c>
      <c r="E3138" s="59"/>
      <c r="F3138" s="63"/>
      <c r="G3138" s="322"/>
    </row>
    <row r="3139" spans="3:8" s="285" customFormat="1">
      <c r="C3139" s="57"/>
      <c r="D3139" s="244"/>
      <c r="E3139" s="59"/>
      <c r="F3139" s="63"/>
      <c r="G3139" s="322"/>
    </row>
    <row r="3140" spans="3:8" s="285" customFormat="1">
      <c r="C3140" s="57" t="s">
        <v>1264</v>
      </c>
      <c r="D3140" s="244" t="s">
        <v>11</v>
      </c>
      <c r="E3140" s="59"/>
      <c r="F3140" s="63"/>
      <c r="G3140" s="322"/>
    </row>
    <row r="3141" spans="3:8">
      <c r="C3141" s="103"/>
      <c r="D3141" s="459">
        <f>E3142/E3189</f>
        <v>0.77644710578842313</v>
      </c>
      <c r="E3141" s="292"/>
      <c r="F3141" s="62"/>
      <c r="G3141" s="323"/>
      <c r="H3141" s="230"/>
    </row>
    <row r="3142" spans="3:8">
      <c r="C3142" s="103" t="s">
        <v>1265</v>
      </c>
      <c r="D3142" s="297" t="s">
        <v>17</v>
      </c>
      <c r="E3142" s="460">
        <v>389</v>
      </c>
      <c r="F3142" s="62">
        <v>125</v>
      </c>
      <c r="G3142" s="323">
        <f>E3142*F3142</f>
        <v>48625</v>
      </c>
      <c r="H3142" s="230"/>
    </row>
    <row r="3143" spans="3:8">
      <c r="C3143" s="103"/>
      <c r="D3143" s="297"/>
      <c r="E3143" s="292"/>
      <c r="F3143" s="62"/>
      <c r="G3143" s="323"/>
      <c r="H3143" s="230"/>
    </row>
    <row r="3144" spans="3:8" s="285" customFormat="1">
      <c r="C3144" s="57" t="s">
        <v>1531</v>
      </c>
      <c r="D3144" s="244" t="s">
        <v>11</v>
      </c>
      <c r="E3144" s="59"/>
      <c r="F3144" s="63"/>
      <c r="G3144" s="322"/>
    </row>
    <row r="3145" spans="3:8">
      <c r="C3145" s="103"/>
      <c r="D3145" s="297"/>
      <c r="E3145" s="292"/>
      <c r="F3145" s="62"/>
      <c r="G3145" s="323"/>
      <c r="H3145" s="230"/>
    </row>
    <row r="3146" spans="3:8">
      <c r="C3146" s="103" t="s">
        <v>819</v>
      </c>
      <c r="D3146" s="297" t="s">
        <v>17</v>
      </c>
      <c r="E3146" s="292">
        <f>E3142*10%</f>
        <v>38.900000000000006</v>
      </c>
      <c r="F3146" s="62">
        <v>250</v>
      </c>
      <c r="G3146" s="323">
        <f>E3146*F3146</f>
        <v>9725.0000000000018</v>
      </c>
      <c r="H3146" s="230"/>
    </row>
    <row r="3147" spans="3:8">
      <c r="C3147" s="103"/>
      <c r="D3147" s="297"/>
      <c r="E3147" s="292"/>
      <c r="F3147" s="62"/>
      <c r="G3147" s="323"/>
      <c r="H3147" s="230"/>
    </row>
    <row r="3148" spans="3:8">
      <c r="C3148" s="103" t="s">
        <v>820</v>
      </c>
      <c r="D3148" s="297" t="s">
        <v>17</v>
      </c>
      <c r="E3148" s="292">
        <f>E3146/2</f>
        <v>19.450000000000003</v>
      </c>
      <c r="F3148" s="62">
        <v>420</v>
      </c>
      <c r="G3148" s="323">
        <f>E3148*F3148</f>
        <v>8169.0000000000009</v>
      </c>
      <c r="H3148" s="230"/>
    </row>
    <row r="3149" spans="3:8">
      <c r="C3149" s="103"/>
      <c r="D3149" s="297"/>
      <c r="E3149" s="292"/>
      <c r="F3149" s="62"/>
      <c r="G3149" s="323"/>
      <c r="H3149" s="230"/>
    </row>
    <row r="3150" spans="3:8" s="285" customFormat="1">
      <c r="C3150" s="57" t="s">
        <v>143</v>
      </c>
      <c r="D3150" s="244" t="s">
        <v>11</v>
      </c>
      <c r="E3150" s="59"/>
      <c r="F3150" s="63"/>
      <c r="G3150" s="322"/>
    </row>
    <row r="3151" spans="3:8">
      <c r="C3151" s="103"/>
      <c r="D3151" s="297"/>
      <c r="E3151" s="292"/>
      <c r="F3151" s="62"/>
      <c r="G3151" s="323"/>
      <c r="H3151" s="230"/>
    </row>
    <row r="3152" spans="3:8">
      <c r="C3152" s="103" t="s">
        <v>1413</v>
      </c>
      <c r="D3152" s="297" t="s">
        <v>17</v>
      </c>
      <c r="E3152" s="292">
        <f>E3142</f>
        <v>389</v>
      </c>
      <c r="F3152" s="62">
        <v>150</v>
      </c>
      <c r="G3152" s="323">
        <f>E3152*F3152</f>
        <v>58350</v>
      </c>
      <c r="H3152" s="230"/>
    </row>
    <row r="3153" spans="3:8">
      <c r="C3153" s="103" t="s">
        <v>1412</v>
      </c>
      <c r="D3153" s="297"/>
      <c r="E3153" s="292"/>
      <c r="F3153" s="62"/>
      <c r="G3153" s="323"/>
      <c r="H3153" s="230"/>
    </row>
    <row r="3154" spans="3:8">
      <c r="C3154" s="103"/>
      <c r="D3154" s="297"/>
      <c r="E3154" s="292"/>
      <c r="F3154" s="62"/>
      <c r="G3154" s="323"/>
      <c r="H3154" s="230"/>
    </row>
    <row r="3155" spans="3:8" s="285" customFormat="1">
      <c r="C3155" s="57" t="s">
        <v>1266</v>
      </c>
      <c r="D3155" s="244" t="s">
        <v>11</v>
      </c>
      <c r="E3155" s="59"/>
      <c r="F3155" s="63"/>
      <c r="G3155" s="322"/>
    </row>
    <row r="3156" spans="3:8">
      <c r="C3156" s="103"/>
      <c r="D3156" s="297"/>
      <c r="E3156" s="292"/>
      <c r="F3156" s="62"/>
      <c r="G3156" s="323"/>
      <c r="H3156" s="230"/>
    </row>
    <row r="3157" spans="3:8">
      <c r="C3157" s="103" t="s">
        <v>19</v>
      </c>
      <c r="D3157" s="297" t="s">
        <v>15</v>
      </c>
      <c r="E3157" s="292">
        <v>1113</v>
      </c>
      <c r="F3157" s="62">
        <v>55</v>
      </c>
      <c r="G3157" s="323">
        <f>E3157*F3157</f>
        <v>61215</v>
      </c>
      <c r="H3157" s="230"/>
    </row>
    <row r="3158" spans="3:8">
      <c r="C3158" s="103"/>
      <c r="D3158" s="297"/>
      <c r="E3158" s="292"/>
      <c r="F3158" s="62"/>
      <c r="G3158" s="323"/>
      <c r="H3158" s="230"/>
    </row>
    <row r="3159" spans="3:8" s="285" customFormat="1">
      <c r="C3159" s="57" t="s">
        <v>145</v>
      </c>
      <c r="D3159" s="244" t="s">
        <v>11</v>
      </c>
      <c r="E3159" s="59"/>
      <c r="F3159" s="63"/>
      <c r="G3159" s="322"/>
    </row>
    <row r="3160" spans="3:8">
      <c r="C3160" s="103"/>
      <c r="D3160" s="297"/>
      <c r="E3160" s="292"/>
      <c r="F3160" s="62"/>
      <c r="G3160" s="323"/>
      <c r="H3160" s="230"/>
    </row>
    <row r="3161" spans="3:8">
      <c r="C3161" s="103" t="s">
        <v>1267</v>
      </c>
      <c r="D3161" s="297" t="s">
        <v>9</v>
      </c>
      <c r="E3161" s="292">
        <v>1</v>
      </c>
      <c r="F3161" s="62">
        <v>10000</v>
      </c>
      <c r="G3161" s="323">
        <f>E3161*F3161</f>
        <v>10000</v>
      </c>
      <c r="H3161" s="230"/>
    </row>
    <row r="3162" spans="3:8">
      <c r="C3162" s="103" t="s">
        <v>1268</v>
      </c>
      <c r="D3162" s="297"/>
      <c r="E3162" s="292"/>
      <c r="F3162" s="62"/>
      <c r="G3162" s="323"/>
      <c r="H3162" s="230"/>
    </row>
    <row r="3163" spans="3:8">
      <c r="C3163" s="103"/>
      <c r="D3163" s="297"/>
      <c r="E3163" s="292"/>
      <c r="F3163" s="62"/>
      <c r="G3163" s="323"/>
      <c r="H3163" s="230"/>
    </row>
    <row r="3164" spans="3:8" s="285" customFormat="1">
      <c r="C3164" s="57" t="s">
        <v>1269</v>
      </c>
      <c r="D3164" s="244" t="s">
        <v>11</v>
      </c>
      <c r="E3164" s="59"/>
      <c r="F3164" s="63"/>
      <c r="G3164" s="322"/>
    </row>
    <row r="3165" spans="3:8" s="285" customFormat="1">
      <c r="C3165" s="57" t="s">
        <v>1270</v>
      </c>
      <c r="D3165" s="244"/>
      <c r="E3165" s="59"/>
      <c r="F3165" s="63"/>
      <c r="G3165" s="322"/>
    </row>
    <row r="3166" spans="3:8" s="285" customFormat="1">
      <c r="C3166" s="57" t="s">
        <v>1271</v>
      </c>
      <c r="D3166" s="244"/>
      <c r="E3166" s="59"/>
      <c r="F3166" s="63"/>
      <c r="G3166" s="322"/>
    </row>
    <row r="3167" spans="3:8">
      <c r="C3167" s="103"/>
      <c r="D3167" s="297"/>
      <c r="E3167" s="292"/>
      <c r="F3167" s="62"/>
      <c r="G3167" s="323"/>
      <c r="H3167" s="230"/>
    </row>
    <row r="3168" spans="3:8">
      <c r="C3168" s="103" t="s">
        <v>1272</v>
      </c>
      <c r="D3168" s="297" t="s">
        <v>17</v>
      </c>
      <c r="E3168" s="460">
        <v>428</v>
      </c>
      <c r="F3168" s="62">
        <v>77</v>
      </c>
      <c r="G3168" s="323">
        <f>E3168*F3168</f>
        <v>32956</v>
      </c>
      <c r="H3168" s="230"/>
    </row>
    <row r="3169" spans="3:8">
      <c r="C3169" s="103"/>
      <c r="D3169" s="297"/>
      <c r="E3169" s="292"/>
      <c r="F3169" s="62"/>
      <c r="G3169" s="323"/>
      <c r="H3169" s="230"/>
    </row>
    <row r="3170" spans="3:8" s="285" customFormat="1">
      <c r="C3170" s="57" t="s">
        <v>1045</v>
      </c>
      <c r="D3170" s="244" t="s">
        <v>11</v>
      </c>
      <c r="E3170" s="59"/>
      <c r="F3170" s="63"/>
      <c r="G3170" s="322"/>
    </row>
    <row r="3171" spans="3:8">
      <c r="C3171" s="103"/>
      <c r="D3171" s="297"/>
      <c r="E3171" s="292"/>
      <c r="F3171" s="62"/>
      <c r="G3171" s="323"/>
      <c r="H3171" s="230"/>
    </row>
    <row r="3172" spans="3:8">
      <c r="C3172" s="103" t="s">
        <v>1273</v>
      </c>
      <c r="D3172" s="297" t="s">
        <v>15</v>
      </c>
      <c r="E3172" s="292">
        <v>1467</v>
      </c>
      <c r="F3172" s="62">
        <v>25</v>
      </c>
      <c r="G3172" s="323">
        <f>E3172*F3172</f>
        <v>36675</v>
      </c>
      <c r="H3172" s="230"/>
    </row>
    <row r="3173" spans="3:8">
      <c r="C3173" s="540"/>
      <c r="D3173" s="297"/>
      <c r="E3173" s="292"/>
      <c r="F3173" s="229"/>
      <c r="G3173" s="229"/>
      <c r="H3173" s="230"/>
    </row>
    <row r="3174" spans="3:8" s="285" customFormat="1">
      <c r="C3174" s="541" t="s">
        <v>1278</v>
      </c>
      <c r="D3174" s="464" t="s">
        <v>5</v>
      </c>
      <c r="E3174" s="465"/>
      <c r="F3174" s="466"/>
      <c r="G3174" s="467"/>
    </row>
    <row r="3175" spans="3:8" s="285" customFormat="1">
      <c r="C3175" s="541"/>
      <c r="D3175" s="464"/>
      <c r="E3175" s="465"/>
      <c r="F3175" s="466"/>
      <c r="G3175" s="467"/>
    </row>
    <row r="3176" spans="3:8" s="285" customFormat="1">
      <c r="C3176" s="541" t="s">
        <v>1279</v>
      </c>
      <c r="D3176" s="464" t="s">
        <v>11</v>
      </c>
      <c r="E3176" s="465"/>
      <c r="F3176" s="466"/>
      <c r="G3176" s="467"/>
    </row>
    <row r="3177" spans="3:8" s="285" customFormat="1">
      <c r="C3177" s="541" t="s">
        <v>1280</v>
      </c>
      <c r="D3177" s="464"/>
      <c r="E3177" s="465"/>
      <c r="F3177" s="466"/>
      <c r="G3177" s="467"/>
    </row>
    <row r="3178" spans="3:8" s="285" customFormat="1">
      <c r="C3178" s="541" t="s">
        <v>1281</v>
      </c>
      <c r="D3178" s="464"/>
      <c r="E3178" s="465"/>
      <c r="F3178" s="466"/>
      <c r="G3178" s="467"/>
    </row>
    <row r="3179" spans="3:8">
      <c r="C3179" s="542"/>
      <c r="D3179" s="468"/>
      <c r="E3179" s="431"/>
      <c r="F3179" s="469"/>
      <c r="G3179" s="470"/>
      <c r="H3179" s="230"/>
    </row>
    <row r="3180" spans="3:8">
      <c r="C3180" s="542" t="s">
        <v>1282</v>
      </c>
      <c r="D3180" s="468" t="s">
        <v>22</v>
      </c>
      <c r="E3180" s="431">
        <v>5</v>
      </c>
      <c r="F3180" s="469">
        <v>12000</v>
      </c>
      <c r="G3180" s="470">
        <f>E3180*F3180</f>
        <v>60000</v>
      </c>
      <c r="H3180" s="230"/>
    </row>
    <row r="3181" spans="3:8">
      <c r="C3181" s="543"/>
      <c r="D3181" s="471"/>
      <c r="E3181" s="431"/>
      <c r="F3181" s="472"/>
      <c r="G3181" s="472"/>
      <c r="H3181" s="230"/>
    </row>
    <row r="3182" spans="3:8">
      <c r="C3182" s="544" t="s">
        <v>1286</v>
      </c>
      <c r="D3182" s="471" t="s">
        <v>22</v>
      </c>
      <c r="E3182" s="431">
        <v>5</v>
      </c>
      <c r="F3182" s="472">
        <v>1581.93</v>
      </c>
      <c r="G3182" s="472">
        <f>E3182*F3182</f>
        <v>7909.6500000000005</v>
      </c>
      <c r="H3182" s="230"/>
    </row>
    <row r="3183" spans="3:8">
      <c r="C3183" s="540"/>
      <c r="D3183" s="297"/>
      <c r="E3183" s="292"/>
      <c r="F3183" s="229"/>
      <c r="G3183" s="229"/>
      <c r="H3183" s="230"/>
    </row>
    <row r="3184" spans="3:8">
      <c r="C3184" s="545" t="s">
        <v>1532</v>
      </c>
      <c r="D3184" s="244" t="s">
        <v>5</v>
      </c>
      <c r="E3184" s="59"/>
      <c r="F3184" s="327"/>
      <c r="G3184" s="327"/>
      <c r="H3184" s="230"/>
    </row>
    <row r="3185" spans="3:8">
      <c r="C3185" s="540"/>
      <c r="D3185" s="297"/>
      <c r="E3185" s="292"/>
      <c r="F3185" s="229"/>
      <c r="G3185" s="229"/>
      <c r="H3185" s="230"/>
    </row>
    <row r="3186" spans="3:8" s="285" customFormat="1">
      <c r="C3186" s="545" t="s">
        <v>1287</v>
      </c>
      <c r="D3186" s="244" t="s">
        <v>11</v>
      </c>
      <c r="E3186" s="59"/>
      <c r="F3186" s="327"/>
      <c r="G3186" s="327"/>
    </row>
    <row r="3187" spans="3:8" s="285" customFormat="1">
      <c r="C3187" s="546" t="s">
        <v>1288</v>
      </c>
      <c r="D3187" s="244"/>
      <c r="E3187" s="59"/>
      <c r="F3187" s="327"/>
      <c r="G3187" s="327"/>
    </row>
    <row r="3188" spans="3:8">
      <c r="C3188" s="540"/>
      <c r="D3188" s="297"/>
      <c r="E3188" s="292"/>
      <c r="F3188" s="229"/>
      <c r="G3188" s="229"/>
      <c r="H3188" s="230"/>
    </row>
    <row r="3189" spans="3:8" ht="46.8">
      <c r="C3189" s="540" t="s">
        <v>1526</v>
      </c>
      <c r="D3189" s="297" t="s">
        <v>32</v>
      </c>
      <c r="E3189" s="292">
        <v>501</v>
      </c>
      <c r="F3189" s="229">
        <v>309.13</v>
      </c>
      <c r="G3189" s="229">
        <f>E3189*F3189</f>
        <v>154874.13</v>
      </c>
      <c r="H3189" s="230"/>
    </row>
    <row r="3190" spans="3:8">
      <c r="C3190" s="540" t="s">
        <v>1527</v>
      </c>
      <c r="D3190" s="297"/>
      <c r="E3190" s="292"/>
      <c r="F3190" s="229"/>
      <c r="G3190" s="229"/>
      <c r="H3190" s="230"/>
    </row>
    <row r="3191" spans="3:8">
      <c r="C3191" s="540"/>
      <c r="D3191" s="297"/>
      <c r="E3191" s="292"/>
      <c r="F3191" s="229"/>
      <c r="G3191" s="229"/>
      <c r="H3191" s="230"/>
    </row>
    <row r="3192" spans="3:8">
      <c r="C3192" s="547" t="s">
        <v>1289</v>
      </c>
      <c r="D3192" s="226" t="s">
        <v>11</v>
      </c>
      <c r="E3192" s="227"/>
      <c r="F3192" s="228"/>
      <c r="G3192" s="229"/>
      <c r="H3192" s="230"/>
    </row>
    <row r="3193" spans="3:8">
      <c r="C3193" s="304"/>
      <c r="D3193" s="231"/>
      <c r="E3193" s="232"/>
      <c r="F3193" s="233"/>
      <c r="G3193" s="229"/>
      <c r="H3193" s="230"/>
    </row>
    <row r="3194" spans="3:8">
      <c r="C3194" s="304" t="s">
        <v>1290</v>
      </c>
      <c r="D3194" s="231" t="s">
        <v>17</v>
      </c>
      <c r="E3194" s="234">
        <v>53</v>
      </c>
      <c r="F3194" s="233">
        <v>498.54</v>
      </c>
      <c r="G3194" s="229">
        <f>E3194*F3194</f>
        <v>26422.620000000003</v>
      </c>
      <c r="H3194" s="230"/>
    </row>
    <row r="3195" spans="3:8">
      <c r="C3195" s="304"/>
      <c r="D3195" s="231"/>
      <c r="E3195" s="234"/>
      <c r="F3195" s="233"/>
      <c r="G3195" s="229"/>
      <c r="H3195" s="230"/>
    </row>
    <row r="3196" spans="3:8">
      <c r="C3196" s="304" t="s">
        <v>1291</v>
      </c>
      <c r="D3196" s="231" t="s">
        <v>17</v>
      </c>
      <c r="E3196" s="234">
        <v>107</v>
      </c>
      <c r="F3196" s="233">
        <v>367.13</v>
      </c>
      <c r="G3196" s="229">
        <f>E3196*F3196</f>
        <v>39282.909999999996</v>
      </c>
      <c r="H3196" s="230"/>
    </row>
    <row r="3197" spans="3:8">
      <c r="C3197" s="304"/>
      <c r="D3197" s="231"/>
      <c r="E3197" s="234"/>
      <c r="F3197" s="233"/>
      <c r="G3197" s="229"/>
      <c r="H3197" s="230"/>
    </row>
    <row r="3198" spans="3:8">
      <c r="C3198" s="304" t="s">
        <v>1292</v>
      </c>
      <c r="D3198" s="231" t="s">
        <v>17</v>
      </c>
      <c r="E3198" s="234">
        <v>53</v>
      </c>
      <c r="F3198" s="233">
        <v>535.85</v>
      </c>
      <c r="G3198" s="229">
        <f>E3198*F3198</f>
        <v>28400.050000000003</v>
      </c>
      <c r="H3198" s="230"/>
    </row>
    <row r="3199" spans="3:8">
      <c r="C3199" s="540"/>
      <c r="D3199" s="297"/>
      <c r="E3199" s="292"/>
      <c r="F3199" s="229"/>
      <c r="G3199" s="229"/>
      <c r="H3199" s="230"/>
    </row>
    <row r="3200" spans="3:8" s="285" customFormat="1">
      <c r="C3200" s="546" t="s">
        <v>1537</v>
      </c>
      <c r="D3200" s="244" t="s">
        <v>11</v>
      </c>
      <c r="E3200" s="59"/>
      <c r="F3200" s="327"/>
      <c r="G3200" s="327"/>
    </row>
    <row r="3201" spans="3:8">
      <c r="C3201" s="540"/>
      <c r="D3201" s="297"/>
      <c r="E3201" s="292"/>
      <c r="F3201" s="229"/>
      <c r="G3201" s="229"/>
      <c r="H3201" s="230"/>
    </row>
    <row r="3202" spans="3:8">
      <c r="C3202" s="540" t="s">
        <v>1311</v>
      </c>
      <c r="D3202" s="297" t="s">
        <v>22</v>
      </c>
      <c r="E3202" s="292">
        <v>2</v>
      </c>
      <c r="F3202" s="229">
        <v>371.93</v>
      </c>
      <c r="G3202" s="229">
        <f>E3202*F3202</f>
        <v>743.86</v>
      </c>
      <c r="H3202" s="230"/>
    </row>
    <row r="3203" spans="3:8">
      <c r="C3203" s="540"/>
      <c r="D3203" s="297"/>
      <c r="E3203" s="292"/>
      <c r="F3203" s="229"/>
      <c r="G3203" s="229"/>
      <c r="H3203" s="230"/>
    </row>
    <row r="3204" spans="3:8">
      <c r="C3204" s="540" t="s">
        <v>1312</v>
      </c>
      <c r="D3204" s="297" t="s">
        <v>22</v>
      </c>
      <c r="E3204" s="292">
        <v>120</v>
      </c>
      <c r="F3204" s="229">
        <v>173.43</v>
      </c>
      <c r="G3204" s="229">
        <f>E3204*F3204</f>
        <v>20811.600000000002</v>
      </c>
      <c r="H3204" s="230"/>
    </row>
    <row r="3205" spans="3:8">
      <c r="C3205" s="540"/>
      <c r="D3205" s="297"/>
      <c r="E3205" s="292"/>
      <c r="F3205" s="229"/>
      <c r="G3205" s="229"/>
      <c r="H3205" s="230"/>
    </row>
    <row r="3206" spans="3:8">
      <c r="C3206" s="540" t="s">
        <v>1313</v>
      </c>
      <c r="D3206" s="297" t="s">
        <v>22</v>
      </c>
      <c r="E3206" s="292">
        <v>5</v>
      </c>
      <c r="F3206" s="229">
        <v>638.24</v>
      </c>
      <c r="G3206" s="229">
        <f>E3206*F3206</f>
        <v>3191.2</v>
      </c>
      <c r="H3206" s="230"/>
    </row>
    <row r="3207" spans="3:8">
      <c r="C3207" s="540"/>
      <c r="D3207" s="297"/>
      <c r="E3207" s="292"/>
      <c r="F3207" s="229"/>
      <c r="G3207" s="229"/>
      <c r="H3207" s="230"/>
    </row>
    <row r="3208" spans="3:8">
      <c r="C3208" s="540" t="s">
        <v>1314</v>
      </c>
      <c r="D3208" s="297" t="s">
        <v>22</v>
      </c>
      <c r="E3208" s="292">
        <v>4</v>
      </c>
      <c r="F3208" s="229">
        <v>536.74</v>
      </c>
      <c r="G3208" s="229">
        <f>E3208*F3208</f>
        <v>2146.96</v>
      </c>
      <c r="H3208" s="230"/>
    </row>
    <row r="3209" spans="3:8">
      <c r="C3209" s="540"/>
      <c r="D3209" s="297"/>
      <c r="E3209" s="292"/>
      <c r="F3209" s="229"/>
      <c r="G3209" s="229"/>
      <c r="H3209" s="230"/>
    </row>
    <row r="3210" spans="3:8">
      <c r="C3210" s="548" t="s">
        <v>1293</v>
      </c>
      <c r="D3210" s="297" t="s">
        <v>22</v>
      </c>
      <c r="E3210" s="292">
        <v>46</v>
      </c>
      <c r="F3210" s="229">
        <v>400</v>
      </c>
      <c r="G3210" s="229">
        <f>E3210*F3210</f>
        <v>18400</v>
      </c>
      <c r="H3210" s="230"/>
    </row>
    <row r="3211" spans="3:8">
      <c r="C3211" s="540"/>
      <c r="D3211" s="297"/>
      <c r="E3211" s="292"/>
      <c r="F3211" s="229"/>
      <c r="G3211" s="229"/>
      <c r="H3211" s="230"/>
    </row>
    <row r="3212" spans="3:8">
      <c r="C3212" s="546" t="s">
        <v>1294</v>
      </c>
      <c r="D3212" s="244" t="s">
        <v>5</v>
      </c>
      <c r="E3212" s="59"/>
      <c r="F3212" s="327"/>
      <c r="G3212" s="327"/>
      <c r="H3212" s="230"/>
    </row>
    <row r="3213" spans="3:8">
      <c r="C3213" s="540"/>
      <c r="D3213" s="297"/>
      <c r="E3213" s="292"/>
      <c r="F3213" s="229"/>
      <c r="G3213" s="229"/>
      <c r="H3213" s="230"/>
    </row>
    <row r="3214" spans="3:8" s="285" customFormat="1">
      <c r="C3214" s="546" t="s">
        <v>1533</v>
      </c>
      <c r="D3214" s="244" t="s">
        <v>11</v>
      </c>
      <c r="E3214" s="59"/>
      <c r="F3214" s="327"/>
      <c r="G3214" s="327"/>
    </row>
    <row r="3215" spans="3:8" s="285" customFormat="1" ht="46.8">
      <c r="C3215" s="546" t="s">
        <v>1534</v>
      </c>
      <c r="D3215" s="244"/>
      <c r="E3215" s="59"/>
      <c r="F3215" s="327"/>
      <c r="G3215" s="327"/>
    </row>
    <row r="3216" spans="3:8" s="285" customFormat="1" ht="22.5" customHeight="1">
      <c r="C3216" s="546" t="s">
        <v>1535</v>
      </c>
      <c r="D3216" s="244"/>
      <c r="E3216" s="59"/>
      <c r="F3216" s="327"/>
      <c r="G3216" s="327"/>
    </row>
    <row r="3217" spans="2:8">
      <c r="C3217" s="540"/>
      <c r="D3217" s="297"/>
      <c r="E3217" s="292"/>
      <c r="F3217" s="229"/>
      <c r="G3217" s="229"/>
      <c r="H3217" s="230"/>
    </row>
    <row r="3218" spans="2:8">
      <c r="C3218" s="540" t="s">
        <v>1310</v>
      </c>
      <c r="D3218" s="297" t="s">
        <v>22</v>
      </c>
      <c r="E3218" s="292">
        <v>2</v>
      </c>
      <c r="F3218" s="229">
        <v>2992.48</v>
      </c>
      <c r="G3218" s="229">
        <f>E3218*F3218</f>
        <v>5984.96</v>
      </c>
      <c r="H3218" s="230"/>
    </row>
    <row r="3219" spans="2:8">
      <c r="C3219" s="540"/>
      <c r="D3219" s="297"/>
      <c r="E3219" s="292"/>
      <c r="F3219" s="229"/>
      <c r="G3219" s="229"/>
      <c r="H3219" s="230"/>
    </row>
    <row r="3220" spans="2:8" s="285" customFormat="1">
      <c r="C3220" s="462" t="s">
        <v>1295</v>
      </c>
      <c r="D3220" s="319" t="s">
        <v>11</v>
      </c>
      <c r="E3220" s="59"/>
      <c r="F3220" s="325"/>
      <c r="G3220" s="326"/>
    </row>
    <row r="3221" spans="2:8">
      <c r="C3221" s="461"/>
      <c r="D3221" s="321"/>
      <c r="E3221" s="292"/>
      <c r="F3221" s="320"/>
      <c r="G3221" s="299"/>
      <c r="H3221" s="230"/>
    </row>
    <row r="3222" spans="2:8" ht="70.2">
      <c r="C3222" s="461" t="s">
        <v>1536</v>
      </c>
      <c r="D3222" s="321" t="s">
        <v>9</v>
      </c>
      <c r="E3222" s="292">
        <v>1</v>
      </c>
      <c r="F3222" s="320">
        <v>20000</v>
      </c>
      <c r="G3222" s="299">
        <f>F3222*E3222</f>
        <v>20000</v>
      </c>
      <c r="H3222" s="230"/>
    </row>
    <row r="3223" spans="2:8">
      <c r="C3223" s="461"/>
      <c r="D3223" s="321"/>
      <c r="E3223" s="292"/>
      <c r="F3223" s="320"/>
      <c r="G3223" s="299"/>
      <c r="H3223" s="230"/>
    </row>
    <row r="3224" spans="2:8">
      <c r="C3224" s="461"/>
      <c r="D3224" s="321"/>
      <c r="E3224" s="292"/>
      <c r="F3224" s="320"/>
      <c r="G3224" s="537"/>
      <c r="H3224" s="230"/>
    </row>
    <row r="3225" spans="2:8">
      <c r="C3225" s="278" t="s">
        <v>1443</v>
      </c>
      <c r="D3225" s="321"/>
      <c r="E3225" s="292"/>
      <c r="F3225" s="320"/>
      <c r="G3225" s="537"/>
      <c r="H3225" s="230"/>
    </row>
    <row r="3226" spans="2:8">
      <c r="C3226" s="538" t="s">
        <v>1528</v>
      </c>
      <c r="D3226" s="321"/>
      <c r="E3226" s="292"/>
      <c r="F3226" s="320"/>
      <c r="G3226" s="230"/>
      <c r="H3226" s="230"/>
    </row>
    <row r="3227" spans="2:8">
      <c r="C3227" s="278" t="s">
        <v>1568</v>
      </c>
      <c r="D3227" s="321"/>
      <c r="E3227" s="292"/>
      <c r="F3227" s="320"/>
      <c r="G3227" s="539">
        <f>SUM(G3053:G3225)</f>
        <v>1178216.2000000002</v>
      </c>
      <c r="H3227" s="230"/>
    </row>
    <row r="3228" spans="2:8">
      <c r="C3228" s="461"/>
      <c r="D3228" s="321"/>
      <c r="E3228" s="292"/>
      <c r="F3228" s="320"/>
      <c r="G3228" s="537"/>
      <c r="H3228" s="230"/>
    </row>
    <row r="3229" spans="2:8">
      <c r="B3229" s="277"/>
      <c r="C3229" s="288"/>
      <c r="D3229" s="289"/>
      <c r="E3229" s="289"/>
      <c r="F3229" s="290"/>
      <c r="G3229" s="291"/>
      <c r="H3229" s="230"/>
    </row>
    <row r="3230" spans="2:8">
      <c r="C3230" s="103"/>
      <c r="D3230" s="91"/>
      <c r="E3230" s="292"/>
      <c r="F3230" s="314"/>
      <c r="G3230" s="315"/>
      <c r="H3230" s="230"/>
    </row>
    <row r="3231" spans="2:8">
      <c r="C3231" s="243" t="s">
        <v>1538</v>
      </c>
      <c r="D3231" s="91"/>
      <c r="E3231" s="292"/>
      <c r="F3231" s="314"/>
      <c r="G3231" s="315"/>
      <c r="H3231" s="230"/>
    </row>
    <row r="3232" spans="2:8">
      <c r="C3232" s="103"/>
      <c r="D3232" s="91"/>
      <c r="E3232" s="292"/>
      <c r="F3232" s="314"/>
      <c r="G3232" s="315"/>
      <c r="H3232" s="230"/>
    </row>
    <row r="3233" spans="2:12">
      <c r="C3233" s="243" t="s">
        <v>1580</v>
      </c>
      <c r="D3233" s="91"/>
      <c r="E3233" s="292"/>
      <c r="F3233" s="314"/>
      <c r="G3233" s="315"/>
      <c r="H3233" s="230"/>
    </row>
    <row r="3234" spans="2:12">
      <c r="C3234" s="521"/>
      <c r="D3234" s="91"/>
      <c r="E3234" s="292"/>
      <c r="F3234" s="314"/>
      <c r="G3234" s="315"/>
      <c r="H3234" s="230"/>
    </row>
    <row r="3235" spans="2:12">
      <c r="C3235" s="243" t="s">
        <v>1296</v>
      </c>
      <c r="D3235" s="91"/>
      <c r="E3235" s="292"/>
      <c r="F3235" s="314"/>
      <c r="G3235" s="315"/>
      <c r="H3235" s="230"/>
    </row>
    <row r="3236" spans="2:12">
      <c r="C3236" s="103"/>
      <c r="D3236" s="91"/>
      <c r="E3236" s="292"/>
      <c r="F3236" s="314"/>
      <c r="G3236" s="315"/>
      <c r="H3236" s="230"/>
    </row>
    <row r="3237" spans="2:12">
      <c r="C3237" s="57" t="s">
        <v>814</v>
      </c>
      <c r="D3237" s="58" t="s">
        <v>5</v>
      </c>
      <c r="E3237" s="292"/>
      <c r="F3237" s="328"/>
      <c r="G3237" s="329"/>
      <c r="H3237" s="230"/>
    </row>
    <row r="3238" spans="2:12">
      <c r="C3238" s="103"/>
      <c r="D3238" s="91"/>
      <c r="E3238" s="292"/>
      <c r="F3238" s="328"/>
      <c r="G3238" s="329"/>
      <c r="H3238" s="230"/>
    </row>
    <row r="3239" spans="2:12">
      <c r="B3239" s="230">
        <v>1</v>
      </c>
      <c r="C3239" s="103" t="s">
        <v>1539</v>
      </c>
      <c r="D3239" s="91" t="s">
        <v>15</v>
      </c>
      <c r="E3239" s="292">
        <v>4580</v>
      </c>
      <c r="F3239" s="328">
        <v>15</v>
      </c>
      <c r="G3239" s="329">
        <f>E3239*F3239</f>
        <v>68700</v>
      </c>
      <c r="H3239" s="230"/>
    </row>
    <row r="3240" spans="2:12">
      <c r="C3240" s="103" t="s">
        <v>1540</v>
      </c>
      <c r="D3240" s="91"/>
      <c r="E3240" s="292"/>
      <c r="F3240" s="328"/>
      <c r="G3240" s="329"/>
      <c r="H3240" s="230"/>
    </row>
    <row r="3241" spans="2:12">
      <c r="C3241" s="103"/>
      <c r="D3241" s="91"/>
      <c r="E3241" s="292"/>
      <c r="F3241" s="328"/>
      <c r="G3241" s="329"/>
      <c r="H3241" s="230"/>
    </row>
    <row r="3242" spans="2:12">
      <c r="C3242" s="57" t="s">
        <v>815</v>
      </c>
      <c r="D3242" s="58" t="s">
        <v>8</v>
      </c>
      <c r="E3242" s="292"/>
      <c r="F3242" s="328"/>
      <c r="G3242" s="329"/>
      <c r="H3242" s="230"/>
    </row>
    <row r="3243" spans="2:12">
      <c r="C3243" s="103"/>
      <c r="D3243" s="91"/>
      <c r="E3243" s="292"/>
      <c r="F3243" s="328"/>
      <c r="G3243" s="329"/>
      <c r="H3243" s="230"/>
    </row>
    <row r="3244" spans="2:12">
      <c r="C3244" s="57" t="s">
        <v>816</v>
      </c>
      <c r="D3244" s="58" t="s">
        <v>11</v>
      </c>
      <c r="E3244" s="292"/>
      <c r="F3244" s="328"/>
      <c r="G3244" s="329"/>
      <c r="H3244" s="230"/>
    </row>
    <row r="3245" spans="2:12">
      <c r="C3245" s="103"/>
      <c r="D3245" s="507">
        <f>E3246/E3239</f>
        <v>1.0917030567685591</v>
      </c>
      <c r="E3245" s="292"/>
      <c r="F3245" s="328"/>
      <c r="G3245" s="329"/>
      <c r="H3245" s="230"/>
      <c r="L3245" s="292"/>
    </row>
    <row r="3246" spans="2:12">
      <c r="B3246" s="230">
        <f>B3239+1</f>
        <v>2</v>
      </c>
      <c r="C3246" s="103" t="s">
        <v>817</v>
      </c>
      <c r="D3246" s="91" t="s">
        <v>17</v>
      </c>
      <c r="E3246" s="401">
        <v>5000</v>
      </c>
      <c r="F3246" s="328">
        <v>175</v>
      </c>
      <c r="G3246" s="329">
        <f>E3246*F3246</f>
        <v>875000</v>
      </c>
      <c r="H3246" s="230"/>
    </row>
    <row r="3247" spans="2:12">
      <c r="C3247" s="103"/>
      <c r="D3247" s="91"/>
      <c r="E3247" s="292"/>
      <c r="F3247" s="328"/>
      <c r="G3247" s="329"/>
      <c r="H3247" s="230"/>
    </row>
    <row r="3248" spans="2:12">
      <c r="C3248" s="57" t="s">
        <v>818</v>
      </c>
      <c r="D3248" s="58" t="s">
        <v>11</v>
      </c>
      <c r="E3248" s="292"/>
      <c r="F3248" s="328"/>
      <c r="G3248" s="329"/>
      <c r="H3248" s="230"/>
    </row>
    <row r="3249" spans="2:8">
      <c r="C3249" s="103"/>
      <c r="D3249" s="91"/>
      <c r="E3249" s="292"/>
      <c r="F3249" s="328"/>
      <c r="G3249" s="329"/>
      <c r="H3249" s="230"/>
    </row>
    <row r="3250" spans="2:8">
      <c r="B3250" s="230">
        <f>B3246+1</f>
        <v>3</v>
      </c>
      <c r="C3250" s="103" t="s">
        <v>819</v>
      </c>
      <c r="D3250" s="91" t="s">
        <v>17</v>
      </c>
      <c r="E3250" s="292">
        <f>E3246*10%</f>
        <v>500</v>
      </c>
      <c r="F3250" s="328">
        <v>235</v>
      </c>
      <c r="G3250" s="329">
        <f>E3250*F3250</f>
        <v>117500</v>
      </c>
      <c r="H3250" s="230"/>
    </row>
    <row r="3251" spans="2:8">
      <c r="C3251" s="103"/>
      <c r="D3251" s="91"/>
      <c r="E3251" s="292"/>
      <c r="F3251" s="328"/>
      <c r="G3251" s="329"/>
      <c r="H3251" s="230"/>
    </row>
    <row r="3252" spans="2:8">
      <c r="B3252" s="230">
        <f>B3250+1</f>
        <v>4</v>
      </c>
      <c r="C3252" s="103" t="s">
        <v>820</v>
      </c>
      <c r="D3252" s="91" t="s">
        <v>17</v>
      </c>
      <c r="E3252" s="292">
        <f>E3250/2</f>
        <v>250</v>
      </c>
      <c r="F3252" s="328">
        <v>550</v>
      </c>
      <c r="G3252" s="329">
        <f>E3252*F3252</f>
        <v>137500</v>
      </c>
      <c r="H3252" s="230"/>
    </row>
    <row r="3253" spans="2:8">
      <c r="C3253" s="103"/>
      <c r="D3253" s="91"/>
      <c r="E3253" s="292"/>
      <c r="F3253" s="328"/>
      <c r="G3253" s="329"/>
      <c r="H3253" s="230"/>
    </row>
    <row r="3254" spans="2:8">
      <c r="C3254" s="57" t="s">
        <v>143</v>
      </c>
      <c r="D3254" s="58" t="s">
        <v>11</v>
      </c>
      <c r="E3254" s="292"/>
      <c r="F3254" s="328"/>
      <c r="G3254" s="329"/>
      <c r="H3254" s="230"/>
    </row>
    <row r="3255" spans="2:8">
      <c r="C3255" s="103"/>
      <c r="D3255" s="91"/>
      <c r="E3255" s="292"/>
      <c r="F3255" s="328"/>
      <c r="G3255" s="329"/>
      <c r="H3255" s="230"/>
    </row>
    <row r="3256" spans="2:8">
      <c r="B3256" s="230">
        <f>B3252+1</f>
        <v>5</v>
      </c>
      <c r="C3256" s="103" t="s">
        <v>1551</v>
      </c>
      <c r="D3256" s="91" t="s">
        <v>17</v>
      </c>
      <c r="E3256" s="460">
        <f>SUM(E3245:E3253)</f>
        <v>5750</v>
      </c>
      <c r="F3256" s="328">
        <v>130</v>
      </c>
      <c r="G3256" s="329">
        <f>E3256*F3256</f>
        <v>747500</v>
      </c>
      <c r="H3256" s="230"/>
    </row>
    <row r="3257" spans="2:8">
      <c r="C3257" s="103" t="s">
        <v>1552</v>
      </c>
      <c r="D3257" s="91"/>
      <c r="E3257" s="292"/>
      <c r="F3257" s="328"/>
      <c r="G3257" s="329"/>
      <c r="H3257" s="230"/>
    </row>
    <row r="3258" spans="2:8">
      <c r="C3258" s="103"/>
      <c r="D3258" s="91"/>
      <c r="E3258" s="292"/>
      <c r="F3258" s="328"/>
      <c r="G3258" s="329"/>
      <c r="H3258" s="230"/>
    </row>
    <row r="3259" spans="2:8">
      <c r="C3259" s="57" t="s">
        <v>145</v>
      </c>
      <c r="D3259" s="58" t="s">
        <v>11</v>
      </c>
      <c r="E3259" s="292"/>
      <c r="F3259" s="328"/>
      <c r="G3259" s="329"/>
      <c r="H3259" s="230"/>
    </row>
    <row r="3260" spans="2:8">
      <c r="C3260" s="103"/>
      <c r="D3260" s="91"/>
      <c r="E3260" s="292"/>
      <c r="F3260" s="328"/>
      <c r="G3260" s="329"/>
      <c r="H3260" s="230"/>
    </row>
    <row r="3261" spans="2:8">
      <c r="B3261" s="230">
        <f>B3256+1</f>
        <v>6</v>
      </c>
      <c r="C3261" s="330" t="s">
        <v>1541</v>
      </c>
      <c r="D3261" s="91" t="s">
        <v>9</v>
      </c>
      <c r="E3261" s="292">
        <v>1.1000000000000001</v>
      </c>
      <c r="F3261" s="328">
        <v>10000</v>
      </c>
      <c r="G3261" s="329">
        <f>E3261*F3261</f>
        <v>11000</v>
      </c>
      <c r="H3261" s="230"/>
    </row>
    <row r="3262" spans="2:8">
      <c r="C3262" s="103"/>
      <c r="D3262" s="91"/>
      <c r="E3262" s="292"/>
      <c r="F3262" s="328"/>
      <c r="G3262" s="329"/>
      <c r="H3262" s="230"/>
    </row>
    <row r="3263" spans="2:8">
      <c r="C3263" s="57" t="s">
        <v>821</v>
      </c>
      <c r="D3263" s="58" t="s">
        <v>11</v>
      </c>
      <c r="E3263" s="292"/>
      <c r="F3263" s="328"/>
      <c r="G3263" s="329"/>
      <c r="H3263" s="230"/>
    </row>
    <row r="3264" spans="2:8">
      <c r="C3264" s="57"/>
      <c r="D3264" s="58"/>
      <c r="E3264" s="292"/>
      <c r="F3264" s="328"/>
      <c r="G3264" s="329"/>
      <c r="H3264" s="230"/>
    </row>
    <row r="3265" spans="2:8" ht="70.2">
      <c r="B3265" s="230">
        <f>B3261+1</f>
        <v>7</v>
      </c>
      <c r="C3265" s="474" t="s">
        <v>1542</v>
      </c>
      <c r="D3265" s="297" t="s">
        <v>15</v>
      </c>
      <c r="E3265" s="460">
        <v>27480</v>
      </c>
      <c r="F3265" s="475">
        <v>25</v>
      </c>
      <c r="G3265" s="476">
        <f>E3265*F3265</f>
        <v>687000</v>
      </c>
      <c r="H3265" s="230"/>
    </row>
    <row r="3266" spans="2:8">
      <c r="C3266" s="330"/>
      <c r="D3266" s="91"/>
      <c r="E3266" s="292"/>
      <c r="F3266" s="328"/>
      <c r="G3266" s="329"/>
      <c r="H3266" s="230"/>
    </row>
    <row r="3267" spans="2:8">
      <c r="C3267" s="57" t="s">
        <v>1045</v>
      </c>
      <c r="D3267" s="58" t="s">
        <v>11</v>
      </c>
      <c r="E3267" s="292"/>
      <c r="F3267" s="328"/>
      <c r="G3267" s="329"/>
      <c r="H3267" s="230"/>
    </row>
    <row r="3268" spans="2:8">
      <c r="C3268" s="103"/>
      <c r="D3268" s="91"/>
      <c r="E3268" s="292"/>
      <c r="F3268" s="328"/>
      <c r="G3268" s="329"/>
      <c r="H3268" s="230"/>
    </row>
    <row r="3269" spans="2:8">
      <c r="B3269" s="230">
        <f>B3265+1</f>
        <v>8</v>
      </c>
      <c r="C3269" s="103" t="s">
        <v>835</v>
      </c>
      <c r="D3269" s="91" t="s">
        <v>15</v>
      </c>
      <c r="E3269" s="292">
        <v>4580</v>
      </c>
      <c r="F3269" s="328">
        <v>12</v>
      </c>
      <c r="G3269" s="329">
        <f>E3269*F3269</f>
        <v>54960</v>
      </c>
      <c r="H3269" s="230"/>
    </row>
    <row r="3270" spans="2:8">
      <c r="C3270" s="330"/>
      <c r="D3270" s="91"/>
      <c r="E3270" s="292"/>
      <c r="F3270" s="328"/>
      <c r="G3270" s="329"/>
      <c r="H3270" s="230"/>
    </row>
    <row r="3271" spans="2:8">
      <c r="C3271" s="57" t="s">
        <v>822</v>
      </c>
      <c r="D3271" s="58" t="s">
        <v>8</v>
      </c>
      <c r="E3271" s="292"/>
      <c r="F3271" s="328"/>
      <c r="G3271" s="329"/>
      <c r="H3271" s="230"/>
    </row>
    <row r="3272" spans="2:8">
      <c r="C3272" s="103"/>
      <c r="D3272" s="91"/>
      <c r="E3272" s="292"/>
      <c r="F3272" s="328"/>
      <c r="G3272" s="329"/>
      <c r="H3272" s="230"/>
    </row>
    <row r="3273" spans="2:8" ht="53.4" customHeight="1">
      <c r="C3273" s="331" t="s">
        <v>823</v>
      </c>
      <c r="D3273" s="91"/>
      <c r="E3273" s="292"/>
      <c r="F3273" s="328"/>
      <c r="G3273" s="329"/>
      <c r="H3273" s="230"/>
    </row>
    <row r="3274" spans="2:8">
      <c r="C3274" s="103"/>
      <c r="D3274" s="91"/>
      <c r="E3274" s="292"/>
      <c r="F3274" s="328"/>
      <c r="G3274" s="329"/>
      <c r="H3274" s="230"/>
    </row>
    <row r="3275" spans="2:8" ht="70.2">
      <c r="B3275" s="230">
        <f>B3269+1</f>
        <v>9</v>
      </c>
      <c r="C3275" s="330" t="s">
        <v>824</v>
      </c>
      <c r="D3275" s="297" t="s">
        <v>15</v>
      </c>
      <c r="E3275" s="292">
        <v>4580</v>
      </c>
      <c r="F3275" s="328">
        <v>35</v>
      </c>
      <c r="G3275" s="329">
        <f>F3275*E3275</f>
        <v>160300</v>
      </c>
      <c r="H3275" s="230"/>
    </row>
    <row r="3276" spans="2:8">
      <c r="C3276" s="103"/>
      <c r="D3276" s="91"/>
      <c r="E3276" s="292"/>
      <c r="F3276" s="328"/>
      <c r="G3276" s="329"/>
      <c r="H3276" s="230"/>
    </row>
    <row r="3277" spans="2:8">
      <c r="C3277" s="243" t="s">
        <v>825</v>
      </c>
      <c r="D3277" s="91"/>
      <c r="E3277" s="292"/>
      <c r="F3277" s="328"/>
      <c r="G3277" s="329"/>
      <c r="H3277" s="230"/>
    </row>
    <row r="3278" spans="2:8">
      <c r="C3278" s="103"/>
      <c r="D3278" s="91"/>
      <c r="E3278" s="292"/>
      <c r="F3278" s="328"/>
      <c r="G3278" s="329"/>
      <c r="H3278" s="230"/>
    </row>
    <row r="3279" spans="2:8">
      <c r="B3279" s="230">
        <f>B3275+1</f>
        <v>10</v>
      </c>
      <c r="C3279" s="103" t="s">
        <v>826</v>
      </c>
      <c r="D3279" s="91" t="s">
        <v>17</v>
      </c>
      <c r="E3279" s="292">
        <v>61.600000000000009</v>
      </c>
      <c r="F3279" s="328">
        <v>250</v>
      </c>
      <c r="G3279" s="329">
        <f>F3279*E3279</f>
        <v>15400.000000000002</v>
      </c>
      <c r="H3279" s="230"/>
    </row>
    <row r="3280" spans="2:8">
      <c r="C3280" s="103"/>
      <c r="D3280" s="91"/>
      <c r="E3280" s="292"/>
      <c r="F3280" s="328"/>
      <c r="G3280" s="329"/>
      <c r="H3280" s="230"/>
    </row>
    <row r="3281" spans="2:8">
      <c r="B3281" s="230">
        <f>B3279+1</f>
        <v>11</v>
      </c>
      <c r="C3281" s="103" t="s">
        <v>1307</v>
      </c>
      <c r="D3281" s="91" t="s">
        <v>17</v>
      </c>
      <c r="E3281" s="292">
        <v>970</v>
      </c>
      <c r="F3281" s="328">
        <v>428</v>
      </c>
      <c r="G3281" s="329">
        <f>F3281*E3281</f>
        <v>415160</v>
      </c>
      <c r="H3281" s="230"/>
    </row>
    <row r="3282" spans="2:8">
      <c r="C3282" s="103"/>
      <c r="D3282" s="91"/>
      <c r="E3282" s="292"/>
      <c r="F3282" s="328"/>
      <c r="G3282" s="329"/>
      <c r="H3282" s="230"/>
    </row>
    <row r="3283" spans="2:8">
      <c r="B3283" s="230">
        <f>B3281+1</f>
        <v>12</v>
      </c>
      <c r="C3283" s="103" t="s">
        <v>827</v>
      </c>
      <c r="D3283" s="91" t="s">
        <v>17</v>
      </c>
      <c r="E3283" s="292">
        <v>4122</v>
      </c>
      <c r="F3283" s="328">
        <v>428</v>
      </c>
      <c r="G3283" s="329">
        <f>F3283*E3283</f>
        <v>1764216</v>
      </c>
      <c r="H3283" s="230"/>
    </row>
    <row r="3284" spans="2:8">
      <c r="C3284" s="103"/>
      <c r="D3284" s="91"/>
      <c r="E3284" s="292"/>
      <c r="F3284" s="328"/>
      <c r="G3284" s="329"/>
      <c r="H3284" s="230"/>
    </row>
    <row r="3285" spans="2:8">
      <c r="B3285" s="230">
        <f>B3283+1</f>
        <v>13</v>
      </c>
      <c r="C3285" s="103" t="s">
        <v>1297</v>
      </c>
      <c r="D3285" s="91" t="s">
        <v>17</v>
      </c>
      <c r="E3285" s="292">
        <v>2061</v>
      </c>
      <c r="F3285" s="328">
        <v>335</v>
      </c>
      <c r="G3285" s="329">
        <f>F3285*E3285</f>
        <v>690435</v>
      </c>
      <c r="H3285" s="230"/>
    </row>
    <row r="3286" spans="2:8">
      <c r="C3286" s="103"/>
      <c r="D3286" s="91"/>
      <c r="E3286" s="292"/>
      <c r="F3286" s="328"/>
      <c r="G3286" s="329"/>
      <c r="H3286" s="230"/>
    </row>
    <row r="3287" spans="2:8">
      <c r="B3287" s="230">
        <f>B3285+1</f>
        <v>14</v>
      </c>
      <c r="C3287" s="103" t="s">
        <v>828</v>
      </c>
      <c r="D3287" s="91" t="s">
        <v>17</v>
      </c>
      <c r="E3287" s="292">
        <v>687</v>
      </c>
      <c r="F3287" s="328">
        <v>650</v>
      </c>
      <c r="G3287" s="329">
        <f>E3287*F3287</f>
        <v>446550</v>
      </c>
      <c r="H3287" s="230"/>
    </row>
    <row r="3288" spans="2:8">
      <c r="C3288" s="103"/>
      <c r="D3288" s="91"/>
      <c r="E3288" s="292"/>
      <c r="F3288" s="328"/>
      <c r="G3288" s="329"/>
      <c r="H3288" s="230"/>
    </row>
    <row r="3289" spans="2:8">
      <c r="C3289" s="103"/>
      <c r="D3289" s="91"/>
      <c r="E3289" s="292"/>
      <c r="F3289" s="328"/>
      <c r="G3289" s="329"/>
      <c r="H3289" s="230"/>
    </row>
    <row r="3290" spans="2:8">
      <c r="C3290" s="440" t="s">
        <v>33</v>
      </c>
      <c r="D3290" s="91"/>
      <c r="E3290" s="292"/>
      <c r="F3290" s="328"/>
      <c r="G3290" s="329"/>
      <c r="H3290" s="230"/>
    </row>
    <row r="3291" spans="2:8">
      <c r="C3291" s="103"/>
      <c r="D3291" s="91"/>
      <c r="E3291" s="292"/>
      <c r="F3291" s="328"/>
      <c r="G3291" s="329"/>
      <c r="H3291" s="230"/>
    </row>
    <row r="3292" spans="2:8">
      <c r="C3292" s="57" t="s">
        <v>829</v>
      </c>
      <c r="D3292" s="58" t="s">
        <v>8</v>
      </c>
      <c r="E3292" s="292"/>
      <c r="F3292" s="328"/>
      <c r="G3292" s="329"/>
      <c r="H3292" s="230"/>
    </row>
    <row r="3293" spans="2:8">
      <c r="C3293" s="103"/>
      <c r="D3293" s="91"/>
      <c r="E3293" s="292"/>
      <c r="F3293" s="328"/>
      <c r="G3293" s="329"/>
      <c r="H3293" s="230"/>
    </row>
    <row r="3294" spans="2:8" ht="46.8">
      <c r="C3294" s="332" t="s">
        <v>830</v>
      </c>
      <c r="D3294" s="91"/>
      <c r="E3294" s="292"/>
      <c r="F3294" s="328"/>
      <c r="G3294" s="329"/>
      <c r="H3294" s="230"/>
    </row>
    <row r="3295" spans="2:8">
      <c r="C3295" s="103"/>
      <c r="D3295" s="91"/>
      <c r="E3295" s="292"/>
      <c r="F3295" s="328"/>
      <c r="G3295" s="329"/>
      <c r="H3295" s="230"/>
    </row>
    <row r="3296" spans="2:8" ht="46.8">
      <c r="B3296" s="230">
        <f>B3287+1</f>
        <v>15</v>
      </c>
      <c r="C3296" s="95" t="s">
        <v>845</v>
      </c>
      <c r="D3296" s="91" t="s">
        <v>32</v>
      </c>
      <c r="E3296" s="292">
        <v>540</v>
      </c>
      <c r="F3296" s="328">
        <v>450</v>
      </c>
      <c r="G3296" s="329">
        <f>F3296*E3296</f>
        <v>243000</v>
      </c>
      <c r="H3296" s="230"/>
    </row>
    <row r="3297" spans="2:8">
      <c r="C3297" s="95"/>
      <c r="D3297" s="91"/>
      <c r="E3297" s="292"/>
      <c r="F3297" s="328"/>
      <c r="G3297" s="329"/>
      <c r="H3297" s="230"/>
    </row>
    <row r="3298" spans="2:8" ht="46.8">
      <c r="B3298" s="230">
        <f>B3296+1</f>
        <v>16</v>
      </c>
      <c r="C3298" s="95" t="s">
        <v>846</v>
      </c>
      <c r="D3298" s="91" t="s">
        <v>32</v>
      </c>
      <c r="E3298" s="292">
        <v>410</v>
      </c>
      <c r="F3298" s="328">
        <v>525</v>
      </c>
      <c r="G3298" s="329">
        <f>F3298*E3298</f>
        <v>215250</v>
      </c>
      <c r="H3298" s="230"/>
    </row>
    <row r="3299" spans="2:8">
      <c r="C3299" s="95"/>
      <c r="D3299" s="91"/>
      <c r="E3299" s="292"/>
      <c r="F3299" s="328"/>
      <c r="G3299" s="329"/>
      <c r="H3299" s="230"/>
    </row>
    <row r="3300" spans="2:8">
      <c r="C3300" s="98" t="s">
        <v>1546</v>
      </c>
      <c r="D3300" s="477"/>
      <c r="E3300" s="292"/>
      <c r="F3300" s="328"/>
      <c r="G3300" s="329"/>
      <c r="H3300" s="230"/>
    </row>
    <row r="3301" spans="2:8">
      <c r="C3301" s="95"/>
      <c r="D3301" s="477"/>
      <c r="E3301" s="292"/>
      <c r="F3301" s="328"/>
      <c r="G3301" s="329"/>
      <c r="H3301" s="230"/>
    </row>
    <row r="3302" spans="2:8" ht="45.6">
      <c r="C3302" s="478" t="s">
        <v>1543</v>
      </c>
      <c r="D3302" s="477"/>
      <c r="E3302" s="292"/>
      <c r="F3302" s="328"/>
      <c r="G3302" s="329"/>
      <c r="H3302" s="230"/>
    </row>
    <row r="3303" spans="2:8">
      <c r="C3303" s="95"/>
      <c r="D3303" s="477"/>
      <c r="E3303" s="292"/>
      <c r="F3303" s="328"/>
      <c r="G3303" s="329"/>
      <c r="H3303" s="230"/>
    </row>
    <row r="3304" spans="2:8" ht="70.2">
      <c r="B3304" s="230">
        <f>B3298+1</f>
        <v>17</v>
      </c>
      <c r="C3304" s="95" t="s">
        <v>1544</v>
      </c>
      <c r="D3304" s="477" t="s">
        <v>15</v>
      </c>
      <c r="E3304" s="460">
        <v>1017.5000000000001</v>
      </c>
      <c r="F3304" s="328">
        <v>366</v>
      </c>
      <c r="G3304" s="329">
        <f>F3304*E3304</f>
        <v>372405.00000000006</v>
      </c>
      <c r="H3304" s="230"/>
    </row>
    <row r="3305" spans="2:8">
      <c r="C3305" s="103"/>
      <c r="D3305" s="477"/>
      <c r="E3305" s="292"/>
      <c r="F3305" s="328"/>
      <c r="G3305" s="329"/>
      <c r="H3305" s="230"/>
    </row>
    <row r="3306" spans="2:8">
      <c r="B3306" s="230">
        <f>B3304+1</f>
        <v>18</v>
      </c>
      <c r="C3306" s="479" t="s">
        <v>1545</v>
      </c>
      <c r="D3306" s="485" t="s">
        <v>32</v>
      </c>
      <c r="E3306" s="549">
        <f>E3304*10%</f>
        <v>101.75000000000001</v>
      </c>
      <c r="F3306" s="328">
        <v>35</v>
      </c>
      <c r="G3306" s="329">
        <f t="shared" ref="G3306" si="82">F3306*E3306</f>
        <v>3561.2500000000005</v>
      </c>
      <c r="H3306" s="230"/>
    </row>
    <row r="3307" spans="2:8">
      <c r="C3307" s="103"/>
      <c r="D3307" s="91"/>
      <c r="E3307" s="292"/>
      <c r="F3307" s="328"/>
      <c r="G3307" s="328"/>
      <c r="H3307" s="230"/>
    </row>
    <row r="3308" spans="2:8">
      <c r="C3308" s="482" t="s">
        <v>1547</v>
      </c>
      <c r="D3308" s="486"/>
      <c r="E3308" s="2"/>
      <c r="F3308" s="2"/>
      <c r="G3308" s="480"/>
      <c r="H3308" s="230"/>
    </row>
    <row r="3309" spans="2:8">
      <c r="C3309" s="483"/>
      <c r="D3309" s="486"/>
      <c r="E3309" s="2"/>
      <c r="F3309" s="481"/>
      <c r="G3309" s="480"/>
      <c r="H3309" s="230"/>
    </row>
    <row r="3310" spans="2:8" ht="70.2">
      <c r="C3310" s="482" t="s">
        <v>1548</v>
      </c>
      <c r="D3310" s="486"/>
      <c r="E3310" s="2"/>
      <c r="F3310" s="2"/>
      <c r="G3310" s="480"/>
      <c r="H3310" s="230"/>
    </row>
    <row r="3311" spans="2:8">
      <c r="C3311" s="483"/>
      <c r="D3311" s="486"/>
      <c r="E3311" s="2"/>
      <c r="F3311" s="481"/>
      <c r="G3311" s="480"/>
      <c r="H3311" s="230"/>
    </row>
    <row r="3312" spans="2:8" ht="46.8">
      <c r="B3312" s="230">
        <f>B3306+1</f>
        <v>19</v>
      </c>
      <c r="C3312" s="483" t="s">
        <v>1549</v>
      </c>
      <c r="D3312" s="486" t="s">
        <v>15</v>
      </c>
      <c r="E3312" s="292">
        <f>E3304</f>
        <v>1017.5000000000001</v>
      </c>
      <c r="F3312" s="328">
        <v>15.75</v>
      </c>
      <c r="G3312" s="329">
        <f t="shared" ref="G3312" si="83">E3312*F3312</f>
        <v>16025.625000000002</v>
      </c>
      <c r="H3312" s="230"/>
    </row>
    <row r="3313" spans="2:8">
      <c r="C3313" s="103"/>
      <c r="D3313" s="91"/>
      <c r="E3313" s="292"/>
      <c r="F3313" s="328"/>
      <c r="G3313" s="329"/>
      <c r="H3313" s="230"/>
    </row>
    <row r="3314" spans="2:8">
      <c r="C3314" s="57" t="s">
        <v>831</v>
      </c>
      <c r="D3314" s="58" t="s">
        <v>11</v>
      </c>
      <c r="E3314" s="292"/>
      <c r="F3314" s="328"/>
      <c r="G3314" s="329"/>
      <c r="H3314" s="230"/>
    </row>
    <row r="3315" spans="2:8">
      <c r="C3315" s="103"/>
      <c r="D3315" s="91"/>
      <c r="E3315" s="292"/>
      <c r="F3315" s="328"/>
      <c r="G3315" s="329"/>
      <c r="H3315" s="230"/>
    </row>
    <row r="3316" spans="2:8">
      <c r="B3316" s="230">
        <f>B3312+1</f>
        <v>20</v>
      </c>
      <c r="C3316" s="103" t="s">
        <v>832</v>
      </c>
      <c r="D3316" s="91" t="s">
        <v>22</v>
      </c>
      <c r="E3316" s="292">
        <v>5</v>
      </c>
      <c r="F3316" s="328">
        <v>720</v>
      </c>
      <c r="G3316" s="329">
        <f>E3316*F3316</f>
        <v>3600</v>
      </c>
      <c r="H3316" s="230"/>
    </row>
    <row r="3317" spans="2:8">
      <c r="C3317" s="103"/>
      <c r="D3317" s="91"/>
      <c r="E3317" s="292"/>
      <c r="F3317" s="328"/>
      <c r="G3317" s="329"/>
      <c r="H3317" s="230"/>
    </row>
    <row r="3318" spans="2:8">
      <c r="B3318" s="230">
        <f>B3316+1</f>
        <v>21</v>
      </c>
      <c r="C3318" s="103" t="s">
        <v>833</v>
      </c>
      <c r="D3318" s="91" t="s">
        <v>22</v>
      </c>
      <c r="E3318" s="292">
        <v>5</v>
      </c>
      <c r="F3318" s="328">
        <v>800</v>
      </c>
      <c r="G3318" s="329">
        <f>E3318*F3318</f>
        <v>4000</v>
      </c>
      <c r="H3318" s="230"/>
    </row>
    <row r="3319" spans="2:8">
      <c r="C3319" s="103"/>
      <c r="D3319" s="91"/>
      <c r="E3319" s="292"/>
      <c r="F3319" s="328"/>
      <c r="G3319" s="329"/>
      <c r="H3319" s="230"/>
    </row>
    <row r="3320" spans="2:8">
      <c r="B3320" s="230">
        <f>B3318+1</f>
        <v>22</v>
      </c>
      <c r="C3320" s="103" t="s">
        <v>834</v>
      </c>
      <c r="D3320" s="91" t="s">
        <v>22</v>
      </c>
      <c r="E3320" s="292">
        <v>5</v>
      </c>
      <c r="F3320" s="328">
        <v>1000</v>
      </c>
      <c r="G3320" s="329">
        <f>E3320*F3320</f>
        <v>5000</v>
      </c>
      <c r="H3320" s="230"/>
    </row>
    <row r="3321" spans="2:8">
      <c r="C3321" s="95"/>
      <c r="D3321" s="91"/>
      <c r="E3321" s="292"/>
      <c r="F3321" s="328"/>
      <c r="G3321" s="329"/>
      <c r="H3321" s="230"/>
    </row>
    <row r="3322" spans="2:8" ht="93.6">
      <c r="C3322" s="331" t="s">
        <v>843</v>
      </c>
      <c r="D3322" s="244" t="s">
        <v>11</v>
      </c>
      <c r="E3322" s="62"/>
      <c r="F3322" s="333"/>
      <c r="G3322" s="334"/>
      <c r="H3322" s="230"/>
    </row>
    <row r="3323" spans="2:8">
      <c r="C3323" s="102"/>
      <c r="D3323" s="297"/>
      <c r="E3323" s="62"/>
      <c r="F3323" s="333"/>
      <c r="G3323" s="334"/>
      <c r="H3323" s="230"/>
    </row>
    <row r="3324" spans="2:8">
      <c r="B3324" s="230">
        <f>B3320+1</f>
        <v>23</v>
      </c>
      <c r="C3324" s="102" t="s">
        <v>844</v>
      </c>
      <c r="D3324" s="297" t="s">
        <v>15</v>
      </c>
      <c r="E3324" s="62">
        <v>4580</v>
      </c>
      <c r="F3324" s="333">
        <v>335</v>
      </c>
      <c r="G3324" s="334">
        <f>E3324*F3324</f>
        <v>1534300</v>
      </c>
      <c r="H3324" s="230"/>
    </row>
    <row r="3325" spans="2:8">
      <c r="C3325" s="102"/>
      <c r="D3325" s="297"/>
      <c r="E3325" s="62"/>
      <c r="F3325" s="333"/>
      <c r="G3325" s="334"/>
      <c r="H3325" s="230"/>
    </row>
    <row r="3326" spans="2:8">
      <c r="C3326" s="331" t="s">
        <v>1301</v>
      </c>
      <c r="D3326" s="244" t="s">
        <v>8</v>
      </c>
      <c r="E3326" s="62"/>
      <c r="F3326" s="333"/>
      <c r="G3326" s="334"/>
      <c r="H3326" s="230"/>
    </row>
    <row r="3327" spans="2:8">
      <c r="C3327" s="102"/>
      <c r="D3327" s="297"/>
      <c r="E3327" s="62"/>
      <c r="F3327" s="333"/>
      <c r="G3327" s="334"/>
      <c r="H3327" s="230"/>
    </row>
    <row r="3328" spans="2:8">
      <c r="B3328" s="230">
        <f>B3324+1</f>
        <v>24</v>
      </c>
      <c r="C3328" s="102" t="s">
        <v>1302</v>
      </c>
      <c r="D3328" s="297" t="s">
        <v>22</v>
      </c>
      <c r="E3328" s="62">
        <v>6</v>
      </c>
      <c r="F3328" s="333">
        <v>1200</v>
      </c>
      <c r="G3328" s="334">
        <f>E3328*F3328</f>
        <v>7200</v>
      </c>
      <c r="H3328" s="230"/>
    </row>
    <row r="3329" spans="2:8">
      <c r="C3329" s="102"/>
      <c r="D3329" s="297"/>
      <c r="E3329" s="62"/>
      <c r="F3329" s="333"/>
      <c r="G3329" s="334"/>
      <c r="H3329" s="230"/>
    </row>
    <row r="3330" spans="2:8" ht="46.8">
      <c r="B3330" s="230">
        <f>B3328+1</f>
        <v>25</v>
      </c>
      <c r="C3330" s="102" t="s">
        <v>1303</v>
      </c>
      <c r="D3330" s="297" t="s">
        <v>32</v>
      </c>
      <c r="E3330" s="62">
        <v>200</v>
      </c>
      <c r="F3330" s="333">
        <v>950</v>
      </c>
      <c r="G3330" s="334">
        <f>E3330*F3330</f>
        <v>190000</v>
      </c>
      <c r="H3330" s="230"/>
    </row>
    <row r="3331" spans="2:8">
      <c r="C3331" s="102"/>
      <c r="D3331" s="297"/>
      <c r="E3331" s="62"/>
      <c r="F3331" s="333"/>
      <c r="G3331" s="334"/>
      <c r="H3331" s="230"/>
    </row>
    <row r="3332" spans="2:8" s="285" customFormat="1">
      <c r="C3332" s="331" t="s">
        <v>1304</v>
      </c>
      <c r="D3332" s="244" t="s">
        <v>11</v>
      </c>
      <c r="E3332" s="63"/>
      <c r="F3332" s="350"/>
      <c r="G3332" s="351"/>
    </row>
    <row r="3333" spans="2:8">
      <c r="C3333" s="102"/>
      <c r="D3333" s="297"/>
      <c r="E3333" s="62"/>
      <c r="F3333" s="333"/>
      <c r="G3333" s="334"/>
      <c r="H3333" s="230"/>
    </row>
    <row r="3334" spans="2:8">
      <c r="B3334" s="230">
        <f>B3330+1</f>
        <v>26</v>
      </c>
      <c r="C3334" s="508" t="s">
        <v>1305</v>
      </c>
      <c r="D3334" s="458" t="s">
        <v>32</v>
      </c>
      <c r="E3334" s="463">
        <v>35</v>
      </c>
      <c r="F3334" s="333">
        <v>1255</v>
      </c>
      <c r="G3334" s="334">
        <f>E3334*F3334</f>
        <v>43925</v>
      </c>
      <c r="H3334" s="230"/>
    </row>
    <row r="3335" spans="2:8">
      <c r="C3335" s="508"/>
      <c r="D3335" s="458"/>
      <c r="E3335" s="463"/>
      <c r="F3335" s="333"/>
      <c r="G3335" s="334"/>
      <c r="H3335" s="230"/>
    </row>
    <row r="3336" spans="2:8">
      <c r="B3336" s="230">
        <f>B3334+1</f>
        <v>27</v>
      </c>
      <c r="C3336" s="508" t="s">
        <v>1306</v>
      </c>
      <c r="D3336" s="458" t="s">
        <v>32</v>
      </c>
      <c r="E3336" s="463">
        <v>85</v>
      </c>
      <c r="F3336" s="333">
        <v>1255</v>
      </c>
      <c r="G3336" s="334">
        <f>E3336*F3336</f>
        <v>106675</v>
      </c>
      <c r="H3336" s="230"/>
    </row>
    <row r="3337" spans="2:8">
      <c r="C3337" s="95"/>
      <c r="D3337" s="91"/>
      <c r="E3337" s="292"/>
      <c r="F3337" s="328"/>
      <c r="G3337" s="329"/>
      <c r="H3337" s="230"/>
    </row>
    <row r="3338" spans="2:8" s="285" customFormat="1">
      <c r="C3338" s="335" t="s">
        <v>449</v>
      </c>
      <c r="D3338" s="244" t="s">
        <v>8</v>
      </c>
      <c r="E3338" s="63"/>
      <c r="F3338" s="99"/>
      <c r="G3338" s="100"/>
    </row>
    <row r="3339" spans="2:8" s="285" customFormat="1">
      <c r="C3339" s="331"/>
      <c r="D3339" s="244"/>
      <c r="E3339" s="63"/>
      <c r="F3339" s="99"/>
      <c r="G3339" s="100"/>
    </row>
    <row r="3340" spans="2:8" s="285" customFormat="1" ht="46.8">
      <c r="C3340" s="336" t="s">
        <v>836</v>
      </c>
      <c r="D3340" s="244" t="s">
        <v>11</v>
      </c>
      <c r="E3340" s="63"/>
      <c r="F3340" s="99"/>
      <c r="G3340" s="100"/>
    </row>
    <row r="3341" spans="2:8">
      <c r="C3341" s="337"/>
      <c r="D3341" s="297"/>
      <c r="E3341" s="62"/>
      <c r="F3341" s="96"/>
      <c r="G3341" s="97"/>
      <c r="H3341" s="230"/>
    </row>
    <row r="3342" spans="2:8" s="285" customFormat="1">
      <c r="B3342" s="230">
        <f>B3336+1</f>
        <v>28</v>
      </c>
      <c r="C3342" s="102" t="s">
        <v>1414</v>
      </c>
      <c r="D3342" s="297" t="s">
        <v>32</v>
      </c>
      <c r="E3342" s="62">
        <v>950</v>
      </c>
      <c r="F3342" s="96">
        <v>135</v>
      </c>
      <c r="G3342" s="97">
        <f>E3342*F3342</f>
        <v>128250</v>
      </c>
    </row>
    <row r="3343" spans="2:8" s="285" customFormat="1">
      <c r="B3343" s="230"/>
      <c r="C3343" s="102"/>
      <c r="D3343" s="297"/>
      <c r="E3343" s="62"/>
      <c r="F3343" s="96"/>
      <c r="G3343" s="97"/>
    </row>
    <row r="3344" spans="2:8" s="285" customFormat="1">
      <c r="B3344" s="230">
        <f>B3342+1</f>
        <v>29</v>
      </c>
      <c r="C3344" s="102" t="s">
        <v>837</v>
      </c>
      <c r="D3344" s="297" t="s">
        <v>22</v>
      </c>
      <c r="E3344" s="62">
        <v>6</v>
      </c>
      <c r="F3344" s="96">
        <v>250</v>
      </c>
      <c r="G3344" s="97">
        <f>E3344*F3344</f>
        <v>1500</v>
      </c>
    </row>
    <row r="3345" spans="2:7" s="285" customFormat="1">
      <c r="B3345" s="230"/>
      <c r="C3345" s="102"/>
      <c r="D3345" s="297"/>
      <c r="E3345" s="62"/>
      <c r="F3345" s="96"/>
      <c r="G3345" s="97"/>
    </row>
    <row r="3346" spans="2:7" s="285" customFormat="1">
      <c r="B3346" s="230">
        <f t="shared" ref="B3346" si="84">B3344+1</f>
        <v>30</v>
      </c>
      <c r="C3346" s="102" t="s">
        <v>838</v>
      </c>
      <c r="D3346" s="297" t="s">
        <v>15</v>
      </c>
      <c r="E3346" s="62">
        <v>25</v>
      </c>
      <c r="F3346" s="96">
        <v>135</v>
      </c>
      <c r="G3346" s="97">
        <f>E3346*F3346</f>
        <v>3375</v>
      </c>
    </row>
    <row r="3347" spans="2:7" s="285" customFormat="1">
      <c r="C3347" s="102"/>
      <c r="D3347" s="297"/>
      <c r="E3347" s="62"/>
      <c r="F3347" s="96"/>
      <c r="G3347" s="97"/>
    </row>
    <row r="3348" spans="2:7" s="285" customFormat="1">
      <c r="C3348" s="331" t="s">
        <v>1550</v>
      </c>
      <c r="D3348" s="297"/>
      <c r="E3348" s="62"/>
      <c r="F3348" s="96"/>
      <c r="G3348" s="97"/>
    </row>
    <row r="3349" spans="2:7" s="285" customFormat="1">
      <c r="C3349" s="102"/>
      <c r="D3349" s="297"/>
      <c r="E3349" s="62"/>
      <c r="F3349" s="96"/>
      <c r="G3349" s="97"/>
    </row>
    <row r="3350" spans="2:7" s="285" customFormat="1" ht="46.8">
      <c r="C3350" s="331" t="s">
        <v>839</v>
      </c>
      <c r="D3350" s="244" t="s">
        <v>11</v>
      </c>
      <c r="E3350" s="63"/>
      <c r="F3350" s="99"/>
      <c r="G3350" s="100"/>
    </row>
    <row r="3351" spans="2:7" s="285" customFormat="1">
      <c r="C3351" s="102"/>
      <c r="D3351" s="297"/>
      <c r="E3351" s="62"/>
      <c r="F3351" s="96"/>
      <c r="G3351" s="97"/>
    </row>
    <row r="3352" spans="2:7" s="285" customFormat="1">
      <c r="B3352" s="230">
        <f>B3346+1</f>
        <v>31</v>
      </c>
      <c r="C3352" s="90" t="s">
        <v>840</v>
      </c>
      <c r="D3352" s="297" t="s">
        <v>17</v>
      </c>
      <c r="E3352" s="62">
        <v>65</v>
      </c>
      <c r="F3352" s="96">
        <v>125</v>
      </c>
      <c r="G3352" s="97">
        <f>E3352*F3352</f>
        <v>8125</v>
      </c>
    </row>
    <row r="3353" spans="2:7" s="285" customFormat="1">
      <c r="B3353" s="230"/>
      <c r="C3353" s="102"/>
      <c r="D3353" s="297"/>
      <c r="E3353" s="62"/>
      <c r="F3353" s="96"/>
      <c r="G3353" s="97"/>
    </row>
    <row r="3354" spans="2:7" s="285" customFormat="1">
      <c r="B3354" s="230">
        <f>B3352+1</f>
        <v>32</v>
      </c>
      <c r="C3354" s="102" t="s">
        <v>841</v>
      </c>
      <c r="D3354" s="297" t="s">
        <v>15</v>
      </c>
      <c r="E3354" s="62">
        <v>288</v>
      </c>
      <c r="F3354" s="96">
        <v>65</v>
      </c>
      <c r="G3354" s="97">
        <f>E3354*F3354</f>
        <v>18720</v>
      </c>
    </row>
    <row r="3355" spans="2:7" s="285" customFormat="1">
      <c r="B3355" s="230"/>
      <c r="C3355" s="102"/>
      <c r="D3355" s="297"/>
      <c r="E3355" s="62"/>
      <c r="F3355" s="96"/>
      <c r="G3355" s="97"/>
    </row>
    <row r="3356" spans="2:7" s="285" customFormat="1">
      <c r="B3356" s="230">
        <f t="shared" ref="B3356:B3358" si="85">B3354+1</f>
        <v>33</v>
      </c>
      <c r="C3356" s="102" t="s">
        <v>842</v>
      </c>
      <c r="D3356" s="297" t="s">
        <v>15</v>
      </c>
      <c r="E3356" s="62">
        <v>106</v>
      </c>
      <c r="F3356" s="96">
        <v>185</v>
      </c>
      <c r="G3356" s="97">
        <f>E3356*F3356</f>
        <v>19610</v>
      </c>
    </row>
    <row r="3357" spans="2:7" s="285" customFormat="1">
      <c r="B3357" s="230"/>
      <c r="C3357" s="102"/>
      <c r="D3357" s="297"/>
      <c r="E3357" s="62"/>
      <c r="F3357" s="96"/>
      <c r="G3357" s="97"/>
    </row>
    <row r="3358" spans="2:7" s="285" customFormat="1" ht="46.8">
      <c r="B3358" s="230">
        <f t="shared" si="85"/>
        <v>34</v>
      </c>
      <c r="C3358" s="407" t="s">
        <v>1415</v>
      </c>
      <c r="D3358" s="297" t="s">
        <v>15</v>
      </c>
      <c r="E3358" s="62">
        <v>106</v>
      </c>
      <c r="F3358" s="96">
        <v>600</v>
      </c>
      <c r="G3358" s="97">
        <f>E3358*F3358</f>
        <v>63600</v>
      </c>
    </row>
    <row r="3359" spans="2:7" s="285" customFormat="1">
      <c r="C3359" s="102"/>
      <c r="D3359" s="297"/>
      <c r="E3359" s="62"/>
      <c r="F3359" s="96"/>
      <c r="G3359" s="487"/>
    </row>
    <row r="3360" spans="2:7" s="285" customFormat="1">
      <c r="C3360" s="488" t="s">
        <v>1416</v>
      </c>
      <c r="D3360" s="408"/>
      <c r="E3360" s="497"/>
      <c r="F3360" s="409"/>
      <c r="G3360" s="409"/>
    </row>
    <row r="3361" spans="2:7" s="285" customFormat="1">
      <c r="C3361" s="488"/>
      <c r="D3361" s="408"/>
      <c r="E3361" s="497"/>
      <c r="F3361" s="409"/>
      <c r="G3361" s="409"/>
    </row>
    <row r="3362" spans="2:7" s="285" customFormat="1" ht="26.4">
      <c r="B3362" s="285">
        <f>B3358+1</f>
        <v>35</v>
      </c>
      <c r="C3362" s="489" t="s">
        <v>1417</v>
      </c>
      <c r="D3362" s="410" t="s">
        <v>1441</v>
      </c>
      <c r="E3362" s="498">
        <f>E3374*1.2*2+E3373*1.2*2+E3375*1.5*2</f>
        <v>678</v>
      </c>
      <c r="F3362" s="409">
        <v>85</v>
      </c>
      <c r="G3362" s="409">
        <f t="shared" ref="G3362:G3390" si="86">E3362*F3362</f>
        <v>57630</v>
      </c>
    </row>
    <row r="3363" spans="2:7" s="285" customFormat="1">
      <c r="C3363" s="489"/>
      <c r="D3363" s="411"/>
      <c r="E3363" s="498"/>
      <c r="F3363" s="409"/>
      <c r="G3363" s="409"/>
    </row>
    <row r="3364" spans="2:7" s="285" customFormat="1" ht="46.8">
      <c r="B3364" s="285">
        <f>B3362+1</f>
        <v>36</v>
      </c>
      <c r="C3364" s="489" t="s">
        <v>1418</v>
      </c>
      <c r="D3364" s="411" t="s">
        <v>1441</v>
      </c>
      <c r="E3364" s="499">
        <f>E3362/2</f>
        <v>339</v>
      </c>
      <c r="F3364" s="409">
        <v>70</v>
      </c>
      <c r="G3364" s="409" t="s">
        <v>1419</v>
      </c>
    </row>
    <row r="3365" spans="2:7" s="285" customFormat="1">
      <c r="C3365" s="489"/>
      <c r="D3365" s="411"/>
      <c r="E3365" s="499"/>
      <c r="F3365" s="409"/>
      <c r="G3365" s="409"/>
    </row>
    <row r="3366" spans="2:7" s="285" customFormat="1" ht="26.4">
      <c r="B3366" s="285">
        <f>B3364+1</f>
        <v>37</v>
      </c>
      <c r="C3366" s="489" t="s">
        <v>1420</v>
      </c>
      <c r="D3366" s="410" t="s">
        <v>1441</v>
      </c>
      <c r="E3366" s="500" t="s">
        <v>1419</v>
      </c>
      <c r="F3366" s="409">
        <v>90</v>
      </c>
      <c r="G3366" s="409" t="s">
        <v>1419</v>
      </c>
    </row>
    <row r="3367" spans="2:7" s="285" customFormat="1">
      <c r="C3367" s="489"/>
      <c r="D3367" s="412"/>
      <c r="E3367" s="413"/>
      <c r="F3367" s="409"/>
      <c r="G3367" s="409"/>
    </row>
    <row r="3368" spans="2:7" s="285" customFormat="1">
      <c r="C3368" s="490" t="s">
        <v>1421</v>
      </c>
      <c r="D3368" s="415"/>
      <c r="E3368" s="501"/>
      <c r="F3368" s="416"/>
      <c r="G3368" s="416"/>
    </row>
    <row r="3369" spans="2:7" s="285" customFormat="1" ht="26.4">
      <c r="C3369" s="491" t="s">
        <v>1422</v>
      </c>
      <c r="D3369" s="417" t="s">
        <v>1441</v>
      </c>
      <c r="E3369" s="501">
        <f>(E3362+E3364)*0.5</f>
        <v>508.5</v>
      </c>
      <c r="F3369" s="416">
        <v>180</v>
      </c>
      <c r="G3369" s="416">
        <f t="shared" si="86"/>
        <v>91530</v>
      </c>
    </row>
    <row r="3370" spans="2:7" s="285" customFormat="1" ht="26.4">
      <c r="C3370" s="492" t="s">
        <v>1423</v>
      </c>
      <c r="D3370" s="418" t="s">
        <v>1441</v>
      </c>
      <c r="E3370" s="501">
        <f>(E3362+E3364)*0.3</f>
        <v>305.09999999999997</v>
      </c>
      <c r="F3370" s="416">
        <v>200</v>
      </c>
      <c r="G3370" s="416">
        <f t="shared" si="86"/>
        <v>61019.999999999993</v>
      </c>
    </row>
    <row r="3371" spans="2:7" s="285" customFormat="1">
      <c r="C3371" s="492"/>
      <c r="D3371" s="419"/>
      <c r="E3371" s="501"/>
      <c r="F3371" s="416"/>
      <c r="G3371" s="416"/>
    </row>
    <row r="3372" spans="2:7" s="285" customFormat="1">
      <c r="C3372" s="490" t="s">
        <v>1424</v>
      </c>
      <c r="D3372" s="420"/>
      <c r="E3372" s="502"/>
      <c r="F3372" s="416"/>
      <c r="G3372" s="416"/>
    </row>
    <row r="3373" spans="2:7" s="285" customFormat="1">
      <c r="C3373" s="493" t="s">
        <v>1425</v>
      </c>
      <c r="D3373" s="420" t="s">
        <v>32</v>
      </c>
      <c r="E3373" s="502">
        <v>60</v>
      </c>
      <c r="F3373" s="416">
        <v>580</v>
      </c>
      <c r="G3373" s="416" t="s">
        <v>1426</v>
      </c>
    </row>
    <row r="3374" spans="2:7" s="285" customFormat="1">
      <c r="C3374" s="493" t="s">
        <v>1427</v>
      </c>
      <c r="D3374" s="420" t="s">
        <v>32</v>
      </c>
      <c r="E3374" s="502">
        <v>210</v>
      </c>
      <c r="F3374" s="416">
        <v>620</v>
      </c>
      <c r="G3374" s="416">
        <f>F3374*E3374</f>
        <v>130200</v>
      </c>
    </row>
    <row r="3375" spans="2:7" s="285" customFormat="1">
      <c r="C3375" s="493" t="s">
        <v>1428</v>
      </c>
      <c r="D3375" s="420" t="s">
        <v>32</v>
      </c>
      <c r="E3375" s="502">
        <v>10</v>
      </c>
      <c r="F3375" s="416">
        <v>650</v>
      </c>
      <c r="G3375" s="416" t="s">
        <v>1426</v>
      </c>
    </row>
    <row r="3376" spans="2:7" s="285" customFormat="1">
      <c r="C3376" s="493" t="s">
        <v>1429</v>
      </c>
      <c r="D3376" s="420" t="s">
        <v>32</v>
      </c>
      <c r="E3376" s="421" t="s">
        <v>1426</v>
      </c>
      <c r="F3376" s="416">
        <v>950</v>
      </c>
      <c r="G3376" s="416" t="s">
        <v>1426</v>
      </c>
    </row>
    <row r="3377" spans="3:7" s="285" customFormat="1">
      <c r="C3377" s="493" t="s">
        <v>1430</v>
      </c>
      <c r="D3377" s="420" t="s">
        <v>32</v>
      </c>
      <c r="E3377" s="421" t="s">
        <v>1426</v>
      </c>
      <c r="F3377" s="416">
        <v>1700</v>
      </c>
      <c r="G3377" s="416" t="s">
        <v>1426</v>
      </c>
    </row>
    <row r="3378" spans="3:7" s="285" customFormat="1">
      <c r="C3378" s="492"/>
      <c r="D3378" s="419"/>
      <c r="E3378" s="502"/>
      <c r="F3378" s="416"/>
      <c r="G3378" s="416"/>
    </row>
    <row r="3379" spans="3:7" s="285" customFormat="1">
      <c r="C3379" s="490" t="s">
        <v>1431</v>
      </c>
      <c r="D3379" s="420"/>
      <c r="E3379" s="502"/>
      <c r="F3379" s="416"/>
      <c r="G3379" s="416"/>
    </row>
    <row r="3380" spans="3:7" s="285" customFormat="1">
      <c r="C3380" s="493" t="s">
        <v>1432</v>
      </c>
      <c r="D3380" s="420" t="s">
        <v>32</v>
      </c>
      <c r="E3380" s="421" t="s">
        <v>1426</v>
      </c>
      <c r="F3380" s="416"/>
      <c r="G3380" s="416" t="s">
        <v>1426</v>
      </c>
    </row>
    <row r="3381" spans="3:7" s="285" customFormat="1">
      <c r="C3381" s="493" t="s">
        <v>1433</v>
      </c>
      <c r="D3381" s="420" t="s">
        <v>32</v>
      </c>
      <c r="E3381" s="421" t="s">
        <v>1426</v>
      </c>
      <c r="F3381" s="416"/>
      <c r="G3381" s="416" t="s">
        <v>1426</v>
      </c>
    </row>
    <row r="3382" spans="3:7" s="285" customFormat="1">
      <c r="C3382" s="492"/>
      <c r="D3382" s="419"/>
      <c r="E3382" s="501"/>
      <c r="F3382" s="416"/>
      <c r="G3382" s="416"/>
    </row>
    <row r="3383" spans="3:7" s="285" customFormat="1">
      <c r="C3383" s="492"/>
      <c r="D3383" s="419"/>
      <c r="E3383" s="501"/>
      <c r="F3383" s="416"/>
      <c r="G3383" s="416"/>
    </row>
    <row r="3384" spans="3:7" s="285" customFormat="1" ht="93.6">
      <c r="C3384" s="494" t="s">
        <v>1434</v>
      </c>
      <c r="D3384" s="422"/>
      <c r="E3384" s="503"/>
      <c r="F3384" s="416"/>
      <c r="G3384" s="416"/>
    </row>
    <row r="3385" spans="3:7" s="285" customFormat="1" ht="70.2">
      <c r="C3385" s="495" t="s">
        <v>1435</v>
      </c>
      <c r="D3385" s="423" t="s">
        <v>22</v>
      </c>
      <c r="E3385" s="504">
        <v>4</v>
      </c>
      <c r="F3385" s="416">
        <v>5200</v>
      </c>
      <c r="G3385" s="416">
        <f t="shared" si="86"/>
        <v>20800</v>
      </c>
    </row>
    <row r="3386" spans="3:7" s="285" customFormat="1">
      <c r="C3386" s="495" t="s">
        <v>1436</v>
      </c>
      <c r="D3386" s="423" t="s">
        <v>22</v>
      </c>
      <c r="E3386" s="504">
        <v>2</v>
      </c>
      <c r="F3386" s="416">
        <v>7500</v>
      </c>
      <c r="G3386" s="416">
        <f t="shared" si="86"/>
        <v>15000</v>
      </c>
    </row>
    <row r="3387" spans="3:7" s="285" customFormat="1" ht="70.2">
      <c r="C3387" s="495" t="s">
        <v>1437</v>
      </c>
      <c r="D3387" s="423" t="s">
        <v>22</v>
      </c>
      <c r="E3387" s="505">
        <v>8</v>
      </c>
      <c r="F3387" s="416">
        <v>6000</v>
      </c>
      <c r="G3387" s="416">
        <f>E3387*F3387</f>
        <v>48000</v>
      </c>
    </row>
    <row r="3388" spans="3:7" s="285" customFormat="1">
      <c r="C3388" s="495"/>
      <c r="D3388" s="423"/>
      <c r="E3388" s="505"/>
      <c r="F3388" s="416"/>
      <c r="G3388" s="416"/>
    </row>
    <row r="3389" spans="3:7" s="285" customFormat="1" ht="93.6">
      <c r="C3389" s="494" t="s">
        <v>1438</v>
      </c>
      <c r="D3389" s="423"/>
      <c r="E3389" s="505"/>
      <c r="F3389" s="416"/>
      <c r="G3389" s="416"/>
    </row>
    <row r="3390" spans="3:7" s="285" customFormat="1">
      <c r="C3390" s="495" t="s">
        <v>1439</v>
      </c>
      <c r="D3390" s="423" t="s">
        <v>22</v>
      </c>
      <c r="E3390" s="505">
        <v>2</v>
      </c>
      <c r="F3390" s="416">
        <v>10000</v>
      </c>
      <c r="G3390" s="416">
        <f t="shared" si="86"/>
        <v>20000</v>
      </c>
    </row>
    <row r="3391" spans="3:7" s="285" customFormat="1">
      <c r="C3391" s="495"/>
      <c r="D3391" s="423"/>
      <c r="E3391" s="505"/>
      <c r="F3391" s="416"/>
      <c r="G3391" s="416"/>
    </row>
    <row r="3392" spans="3:7" s="285" customFormat="1">
      <c r="C3392" s="495" t="s">
        <v>1440</v>
      </c>
      <c r="D3392" s="423" t="s">
        <v>32</v>
      </c>
      <c r="E3392" s="421">
        <v>40</v>
      </c>
      <c r="F3392" s="416"/>
      <c r="G3392" s="416">
        <f>E3392*F3392</f>
        <v>0</v>
      </c>
    </row>
    <row r="3393" spans="2:8" s="285" customFormat="1">
      <c r="C3393" s="496"/>
      <c r="D3393" s="414"/>
      <c r="E3393" s="506"/>
      <c r="F3393" s="409"/>
      <c r="G3393" s="409"/>
    </row>
    <row r="3394" spans="2:8" s="285" customFormat="1">
      <c r="C3394" s="102"/>
      <c r="D3394" s="297"/>
      <c r="E3394" s="62"/>
      <c r="F3394" s="96"/>
      <c r="G3394" s="97"/>
    </row>
    <row r="3395" spans="2:8" s="285" customFormat="1">
      <c r="C3395" s="278" t="s">
        <v>140</v>
      </c>
      <c r="D3395" s="297"/>
      <c r="E3395" s="62"/>
      <c r="F3395" s="96"/>
      <c r="G3395" s="97"/>
    </row>
    <row r="3396" spans="2:8" s="285" customFormat="1">
      <c r="C3396" s="243" t="s">
        <v>1296</v>
      </c>
      <c r="D3396" s="297"/>
      <c r="E3396" s="62"/>
      <c r="F3396" s="96"/>
      <c r="G3396" s="97"/>
    </row>
    <row r="3397" spans="2:8">
      <c r="C3397" s="278" t="s">
        <v>1568</v>
      </c>
      <c r="D3397" s="91"/>
      <c r="E3397" s="292"/>
      <c r="F3397" s="101"/>
      <c r="G3397" s="61">
        <f>SUM(G3238:G3396)</f>
        <v>9623522.875</v>
      </c>
      <c r="H3397" s="230"/>
    </row>
    <row r="3398" spans="2:8">
      <c r="C3398" s="278"/>
      <c r="D3398" s="91"/>
      <c r="E3398" s="292"/>
      <c r="F3398" s="101"/>
      <c r="G3398" s="61"/>
      <c r="H3398" s="230"/>
    </row>
    <row r="3399" spans="2:8">
      <c r="B3399" s="277"/>
      <c r="C3399" s="288"/>
      <c r="D3399" s="289"/>
      <c r="E3399" s="289"/>
      <c r="F3399" s="290"/>
      <c r="G3399" s="291"/>
      <c r="H3399" s="230"/>
    </row>
    <row r="3400" spans="2:8">
      <c r="C3400" s="278"/>
      <c r="D3400" s="91"/>
      <c r="E3400" s="292"/>
      <c r="F3400" s="101"/>
      <c r="G3400" s="61"/>
      <c r="H3400" s="230"/>
    </row>
    <row r="3401" spans="2:8">
      <c r="C3401" s="536" t="s">
        <v>1581</v>
      </c>
      <c r="D3401" s="535"/>
      <c r="E3401" s="2"/>
      <c r="F3401" s="481"/>
      <c r="G3401" s="484"/>
      <c r="H3401" s="230"/>
    </row>
    <row r="3402" spans="2:8">
      <c r="C3402" s="483"/>
      <c r="D3402" s="535"/>
      <c r="E3402" s="2"/>
      <c r="F3402" s="481"/>
      <c r="G3402" s="484"/>
      <c r="H3402" s="230"/>
    </row>
    <row r="3403" spans="2:8">
      <c r="C3403" s="553" t="s">
        <v>1528</v>
      </c>
      <c r="D3403" s="2" t="s">
        <v>1554</v>
      </c>
      <c r="E3403" s="62"/>
      <c r="F3403" s="481"/>
      <c r="G3403" s="484">
        <f>G3227</f>
        <v>1178216.2000000002</v>
      </c>
      <c r="H3403" s="230"/>
    </row>
    <row r="3404" spans="2:8">
      <c r="C3404" s="483"/>
      <c r="D3404" s="2"/>
      <c r="E3404" s="62"/>
      <c r="F3404" s="481"/>
      <c r="G3404" s="484"/>
      <c r="H3404" s="230"/>
    </row>
    <row r="3405" spans="2:8">
      <c r="C3405" s="483" t="s">
        <v>1296</v>
      </c>
      <c r="D3405" s="2" t="s">
        <v>1554</v>
      </c>
      <c r="E3405" s="62"/>
      <c r="F3405" s="481"/>
      <c r="G3405" s="484">
        <f>G3397</f>
        <v>9623522.875</v>
      </c>
      <c r="H3405" s="230"/>
    </row>
    <row r="3406" spans="2:8">
      <c r="C3406" s="483"/>
      <c r="D3406" s="535"/>
      <c r="E3406" s="2"/>
      <c r="F3406" s="481"/>
      <c r="G3406" s="484"/>
      <c r="H3406" s="230"/>
    </row>
    <row r="3407" spans="2:8">
      <c r="C3407" s="482" t="s">
        <v>1557</v>
      </c>
      <c r="D3407" s="535"/>
      <c r="E3407" s="2"/>
      <c r="F3407" s="481"/>
      <c r="G3407" s="517">
        <f>SUM(G3402:G3406)</f>
        <v>10801739.074999999</v>
      </c>
      <c r="H3407" s="230"/>
    </row>
    <row r="3408" spans="2:8">
      <c r="C3408" s="278"/>
      <c r="D3408" s="91"/>
      <c r="E3408" s="292"/>
      <c r="F3408" s="101"/>
      <c r="G3408" s="61"/>
      <c r="H3408" s="230"/>
    </row>
    <row r="3409" spans="3:8">
      <c r="C3409" s="278"/>
      <c r="D3409" s="91"/>
      <c r="E3409" s="292"/>
      <c r="F3409" s="101"/>
      <c r="G3409" s="61"/>
      <c r="H3409" s="230"/>
    </row>
    <row r="3410" spans="3:8">
      <c r="C3410" s="278"/>
      <c r="D3410" s="91"/>
      <c r="E3410" s="292"/>
      <c r="F3410" s="101"/>
      <c r="G3410" s="61"/>
      <c r="H3410" s="230"/>
    </row>
    <row r="3411" spans="3:8">
      <c r="C3411" s="223"/>
      <c r="D3411" s="279"/>
      <c r="E3411" s="279"/>
      <c r="F3411" s="34"/>
      <c r="G3411" s="280"/>
    </row>
    <row r="3412" spans="3:8" s="277" customFormat="1">
      <c r="C3412" s="288"/>
      <c r="D3412" s="289"/>
      <c r="E3412" s="289"/>
      <c r="F3412" s="290"/>
      <c r="G3412" s="291"/>
    </row>
    <row r="3413" spans="3:8">
      <c r="C3413" s="223"/>
      <c r="D3413" s="279"/>
      <c r="E3413" s="279"/>
      <c r="F3413" s="34"/>
      <c r="G3413" s="280"/>
    </row>
    <row r="3414" spans="3:8">
      <c r="C3414" s="278" t="s">
        <v>1569</v>
      </c>
      <c r="D3414" s="279"/>
      <c r="E3414" s="279"/>
      <c r="F3414" s="34"/>
      <c r="G3414" s="280"/>
    </row>
    <row r="3415" spans="3:8">
      <c r="C3415" s="278" t="s">
        <v>417</v>
      </c>
      <c r="D3415" s="279"/>
      <c r="E3415" s="279"/>
      <c r="F3415" s="34"/>
      <c r="G3415" s="280"/>
    </row>
    <row r="3416" spans="3:8">
      <c r="C3416" s="223"/>
      <c r="D3416" s="279"/>
      <c r="E3416" s="279"/>
      <c r="F3416" s="34"/>
      <c r="G3416" s="280"/>
    </row>
    <row r="3417" spans="3:8">
      <c r="C3417" s="223"/>
      <c r="D3417" s="279"/>
      <c r="E3417" s="279"/>
      <c r="F3417" s="34"/>
      <c r="G3417" s="280"/>
    </row>
    <row r="3418" spans="3:8">
      <c r="C3418" s="338" t="s">
        <v>424</v>
      </c>
      <c r="D3418" s="279"/>
      <c r="E3418" s="279"/>
      <c r="F3418" s="34"/>
      <c r="G3418" s="280"/>
    </row>
    <row r="3419" spans="3:8">
      <c r="C3419" s="223"/>
      <c r="D3419" s="279"/>
      <c r="E3419" s="279"/>
      <c r="F3419" s="34"/>
      <c r="G3419" s="280"/>
    </row>
    <row r="3420" spans="3:8" ht="46.8">
      <c r="C3420" s="223" t="s">
        <v>1322</v>
      </c>
      <c r="D3420" s="279" t="s">
        <v>9</v>
      </c>
      <c r="E3420" s="279">
        <v>1</v>
      </c>
      <c r="F3420" s="294">
        <v>980000</v>
      </c>
      <c r="G3420" s="280">
        <f t="shared" ref="G3420:G3456" si="87">(E3420*F3420)</f>
        <v>980000</v>
      </c>
    </row>
    <row r="3421" spans="3:8">
      <c r="C3421" s="223"/>
      <c r="D3421" s="279"/>
      <c r="E3421" s="279"/>
      <c r="F3421" s="34"/>
      <c r="G3421" s="280"/>
    </row>
    <row r="3422" spans="3:8">
      <c r="C3422" s="223" t="s">
        <v>420</v>
      </c>
      <c r="D3422" s="279" t="s">
        <v>1321</v>
      </c>
      <c r="E3422" s="352">
        <v>0.05</v>
      </c>
      <c r="F3422" s="339">
        <f>F3420</f>
        <v>980000</v>
      </c>
      <c r="G3422" s="280">
        <f t="shared" si="87"/>
        <v>49000</v>
      </c>
    </row>
    <row r="3423" spans="3:8">
      <c r="C3423" s="223"/>
      <c r="D3423" s="279"/>
      <c r="E3423" s="279"/>
      <c r="F3423" s="34"/>
      <c r="G3423" s="280"/>
    </row>
    <row r="3424" spans="3:8">
      <c r="C3424" s="223" t="s">
        <v>421</v>
      </c>
      <c r="D3424" s="279" t="s">
        <v>1321</v>
      </c>
      <c r="E3424" s="352">
        <v>2.5000000000000001E-2</v>
      </c>
      <c r="F3424" s="34">
        <f>F3420</f>
        <v>980000</v>
      </c>
      <c r="G3424" s="280">
        <f t="shared" si="87"/>
        <v>24500</v>
      </c>
    </row>
    <row r="3425" spans="3:7">
      <c r="C3425" s="223"/>
      <c r="D3425" s="279"/>
      <c r="E3425" s="279"/>
      <c r="F3425" s="34"/>
      <c r="G3425" s="280"/>
    </row>
    <row r="3426" spans="3:7">
      <c r="C3426" s="338" t="s">
        <v>426</v>
      </c>
      <c r="D3426" s="279"/>
      <c r="E3426" s="279"/>
      <c r="F3426" s="34"/>
      <c r="G3426" s="280"/>
    </row>
    <row r="3427" spans="3:7">
      <c r="C3427" s="223"/>
      <c r="D3427" s="279"/>
      <c r="E3427" s="279"/>
      <c r="F3427" s="34"/>
      <c r="G3427" s="280"/>
    </row>
    <row r="3428" spans="3:7" ht="46.8">
      <c r="C3428" s="223" t="s">
        <v>427</v>
      </c>
      <c r="D3428" s="279" t="s">
        <v>9</v>
      </c>
      <c r="E3428" s="279">
        <v>1</v>
      </c>
      <c r="F3428" s="34"/>
      <c r="G3428" s="280">
        <f t="shared" si="87"/>
        <v>0</v>
      </c>
    </row>
    <row r="3429" spans="3:7">
      <c r="C3429" s="223"/>
      <c r="D3429" s="279"/>
      <c r="E3429" s="279"/>
      <c r="F3429" s="34"/>
      <c r="G3429" s="280"/>
    </row>
    <row r="3430" spans="3:7">
      <c r="C3430" s="223" t="s">
        <v>420</v>
      </c>
      <c r="D3430" s="279" t="s">
        <v>9</v>
      </c>
      <c r="E3430" s="279">
        <v>1</v>
      </c>
      <c r="F3430" s="339"/>
      <c r="G3430" s="280">
        <f>+G3428*F3430</f>
        <v>0</v>
      </c>
    </row>
    <row r="3431" spans="3:7">
      <c r="C3431" s="223"/>
      <c r="D3431" s="279"/>
      <c r="E3431" s="279"/>
      <c r="F3431" s="34"/>
      <c r="G3431" s="280"/>
    </row>
    <row r="3432" spans="3:7">
      <c r="C3432" s="223" t="s">
        <v>421</v>
      </c>
      <c r="D3432" s="279" t="s">
        <v>9</v>
      </c>
      <c r="E3432" s="279">
        <v>1</v>
      </c>
      <c r="F3432" s="34"/>
      <c r="G3432" s="280">
        <f t="shared" si="87"/>
        <v>0</v>
      </c>
    </row>
    <row r="3433" spans="3:7">
      <c r="C3433" s="223"/>
      <c r="D3433" s="279"/>
      <c r="E3433" s="279"/>
      <c r="F3433" s="34"/>
      <c r="G3433" s="280"/>
    </row>
    <row r="3434" spans="3:7">
      <c r="C3434" s="338" t="s">
        <v>428</v>
      </c>
      <c r="D3434" s="279"/>
      <c r="E3434" s="279"/>
      <c r="F3434" s="34"/>
      <c r="G3434" s="280"/>
    </row>
    <row r="3435" spans="3:7">
      <c r="C3435" s="223"/>
      <c r="D3435" s="279"/>
      <c r="E3435" s="279"/>
      <c r="F3435" s="34"/>
      <c r="G3435" s="280"/>
    </row>
    <row r="3436" spans="3:7" ht="46.8">
      <c r="C3436" s="223" t="s">
        <v>429</v>
      </c>
      <c r="D3436" s="279" t="s">
        <v>9</v>
      </c>
      <c r="E3436" s="279">
        <v>0</v>
      </c>
      <c r="F3436" s="34">
        <v>180000</v>
      </c>
      <c r="G3436" s="280">
        <f t="shared" si="87"/>
        <v>0</v>
      </c>
    </row>
    <row r="3437" spans="3:7">
      <c r="C3437" s="223"/>
      <c r="D3437" s="279"/>
      <c r="E3437" s="279"/>
      <c r="F3437" s="34"/>
      <c r="G3437" s="280"/>
    </row>
    <row r="3438" spans="3:7">
      <c r="C3438" s="223" t="s">
        <v>420</v>
      </c>
      <c r="D3438" s="279" t="s">
        <v>9</v>
      </c>
      <c r="E3438" s="571">
        <v>0.05</v>
      </c>
      <c r="F3438" s="339">
        <f>F3436</f>
        <v>180000</v>
      </c>
      <c r="G3438" s="280">
        <f>+G3436*F3438</f>
        <v>0</v>
      </c>
    </row>
    <row r="3439" spans="3:7">
      <c r="C3439" s="223"/>
      <c r="D3439" s="279"/>
      <c r="E3439" s="279"/>
      <c r="F3439" s="34"/>
      <c r="G3439" s="280"/>
    </row>
    <row r="3440" spans="3:7">
      <c r="C3440" s="223" t="s">
        <v>421</v>
      </c>
      <c r="D3440" s="279" t="s">
        <v>9</v>
      </c>
      <c r="E3440" s="572">
        <v>2.5000000000000001E-2</v>
      </c>
      <c r="F3440" s="34">
        <f>F3436</f>
        <v>180000</v>
      </c>
      <c r="G3440" s="280">
        <f t="shared" si="87"/>
        <v>4500</v>
      </c>
    </row>
    <row r="3441" spans="3:7">
      <c r="C3441" s="223"/>
      <c r="D3441" s="279"/>
      <c r="E3441" s="279"/>
      <c r="F3441" s="34"/>
      <c r="G3441" s="280"/>
    </row>
    <row r="3442" spans="3:7">
      <c r="C3442" s="338" t="s">
        <v>430</v>
      </c>
      <c r="D3442" s="279"/>
      <c r="E3442" s="279"/>
      <c r="F3442" s="34"/>
      <c r="G3442" s="280"/>
    </row>
    <row r="3443" spans="3:7">
      <c r="C3443" s="223"/>
      <c r="D3443" s="279"/>
      <c r="E3443" s="279"/>
      <c r="F3443" s="34">
        <v>0</v>
      </c>
      <c r="G3443" s="280"/>
    </row>
    <row r="3444" spans="3:7" ht="46.8">
      <c r="C3444" s="223" t="s">
        <v>1323</v>
      </c>
      <c r="D3444" s="279" t="s">
        <v>9</v>
      </c>
      <c r="E3444" s="279">
        <v>1</v>
      </c>
      <c r="F3444" s="34">
        <v>200000</v>
      </c>
      <c r="G3444" s="280">
        <f t="shared" si="87"/>
        <v>200000</v>
      </c>
    </row>
    <row r="3445" spans="3:7">
      <c r="C3445" s="223"/>
      <c r="D3445" s="279"/>
      <c r="E3445" s="279"/>
      <c r="F3445" s="34"/>
      <c r="G3445" s="280"/>
    </row>
    <row r="3446" spans="3:7">
      <c r="C3446" s="223" t="s">
        <v>420</v>
      </c>
      <c r="D3446" s="279" t="s">
        <v>1321</v>
      </c>
      <c r="E3446" s="352">
        <v>0.05</v>
      </c>
      <c r="F3446" s="339">
        <f>F3444</f>
        <v>200000</v>
      </c>
      <c r="G3446" s="280">
        <f t="shared" si="87"/>
        <v>10000</v>
      </c>
    </row>
    <row r="3447" spans="3:7">
      <c r="C3447" s="223"/>
      <c r="D3447" s="279"/>
      <c r="E3447" s="279"/>
      <c r="F3447" s="34"/>
      <c r="G3447" s="280"/>
    </row>
    <row r="3448" spans="3:7">
      <c r="C3448" s="223" t="s">
        <v>421</v>
      </c>
      <c r="D3448" s="279" t="s">
        <v>1321</v>
      </c>
      <c r="E3448" s="352">
        <v>2.5000000000000001E-2</v>
      </c>
      <c r="F3448" s="34">
        <f>F3444</f>
        <v>200000</v>
      </c>
      <c r="G3448" s="280">
        <f t="shared" si="87"/>
        <v>5000</v>
      </c>
    </row>
    <row r="3449" spans="3:7">
      <c r="C3449" s="223"/>
      <c r="D3449" s="279"/>
      <c r="E3449" s="279"/>
      <c r="F3449" s="34"/>
      <c r="G3449" s="280"/>
    </row>
    <row r="3450" spans="3:7">
      <c r="C3450" s="338" t="s">
        <v>434</v>
      </c>
      <c r="D3450" s="279"/>
      <c r="E3450" s="279"/>
      <c r="F3450" s="34"/>
      <c r="G3450" s="280"/>
    </row>
    <row r="3451" spans="3:7">
      <c r="C3451" s="223"/>
      <c r="D3451" s="279"/>
      <c r="E3451" s="279"/>
      <c r="F3451" s="34"/>
      <c r="G3451" s="280"/>
    </row>
    <row r="3452" spans="3:7" ht="46.8">
      <c r="C3452" s="223" t="s">
        <v>435</v>
      </c>
      <c r="D3452" s="279" t="s">
        <v>9</v>
      </c>
      <c r="E3452" s="279">
        <v>1</v>
      </c>
      <c r="F3452" s="34"/>
      <c r="G3452" s="280">
        <f t="shared" si="87"/>
        <v>0</v>
      </c>
    </row>
    <row r="3453" spans="3:7">
      <c r="C3453" s="223"/>
      <c r="D3453" s="279"/>
      <c r="E3453" s="279"/>
      <c r="F3453" s="34"/>
      <c r="G3453" s="280"/>
    </row>
    <row r="3454" spans="3:7">
      <c r="C3454" s="223" t="s">
        <v>420</v>
      </c>
      <c r="D3454" s="279" t="s">
        <v>9</v>
      </c>
      <c r="E3454" s="279">
        <v>1</v>
      </c>
      <c r="F3454" s="339"/>
      <c r="G3454" s="280">
        <f>+G3452*F3454</f>
        <v>0</v>
      </c>
    </row>
    <row r="3455" spans="3:7">
      <c r="C3455" s="223"/>
      <c r="D3455" s="279"/>
      <c r="E3455" s="279"/>
      <c r="F3455" s="34"/>
      <c r="G3455" s="280"/>
    </row>
    <row r="3456" spans="3:7">
      <c r="C3456" s="223" t="s">
        <v>421</v>
      </c>
      <c r="D3456" s="279" t="s">
        <v>9</v>
      </c>
      <c r="E3456" s="279">
        <v>1</v>
      </c>
      <c r="F3456" s="34"/>
      <c r="G3456" s="280">
        <f t="shared" si="87"/>
        <v>0</v>
      </c>
    </row>
    <row r="3457" spans="3:7">
      <c r="C3457" s="223"/>
      <c r="D3457" s="279"/>
      <c r="E3457" s="279"/>
      <c r="F3457" s="34"/>
      <c r="G3457" s="280"/>
    </row>
    <row r="3458" spans="3:7">
      <c r="C3458" s="338" t="s">
        <v>130</v>
      </c>
      <c r="D3458" s="279"/>
      <c r="E3458" s="279"/>
      <c r="F3458" s="34"/>
      <c r="G3458" s="280"/>
    </row>
    <row r="3459" spans="3:7">
      <c r="C3459" s="223"/>
      <c r="D3459" s="279"/>
      <c r="E3459" s="279"/>
      <c r="F3459" s="34"/>
      <c r="G3459" s="280"/>
    </row>
    <row r="3460" spans="3:7" ht="46.8">
      <c r="C3460" s="223" t="s">
        <v>1324</v>
      </c>
      <c r="D3460" s="279" t="s">
        <v>9</v>
      </c>
      <c r="E3460" s="279">
        <v>1</v>
      </c>
      <c r="F3460" s="34">
        <v>200000</v>
      </c>
      <c r="G3460" s="280">
        <f t="shared" ref="G3460" si="88">(E3460*F3460)</f>
        <v>200000</v>
      </c>
    </row>
    <row r="3461" spans="3:7">
      <c r="C3461" s="223"/>
      <c r="D3461" s="279"/>
      <c r="E3461" s="279"/>
      <c r="F3461" s="34"/>
      <c r="G3461" s="280"/>
    </row>
    <row r="3462" spans="3:7">
      <c r="C3462" s="223" t="s">
        <v>420</v>
      </c>
      <c r="D3462" s="279" t="s">
        <v>1325</v>
      </c>
      <c r="E3462" s="352">
        <v>0.05</v>
      </c>
      <c r="F3462" s="339">
        <f>F3460</f>
        <v>200000</v>
      </c>
      <c r="G3462" s="280">
        <f t="shared" ref="G3462:G3464" si="89">(E3462*F3462)</f>
        <v>10000</v>
      </c>
    </row>
    <row r="3463" spans="3:7">
      <c r="C3463" s="223"/>
      <c r="D3463" s="279"/>
      <c r="E3463" s="279"/>
      <c r="F3463" s="34"/>
      <c r="G3463" s="280"/>
    </row>
    <row r="3464" spans="3:7">
      <c r="C3464" s="223" t="s">
        <v>421</v>
      </c>
      <c r="D3464" s="279" t="s">
        <v>9</v>
      </c>
      <c r="E3464" s="352">
        <v>2.5000000000000001E-2</v>
      </c>
      <c r="F3464" s="34">
        <f>F3460</f>
        <v>200000</v>
      </c>
      <c r="G3464" s="280">
        <f t="shared" si="89"/>
        <v>5000</v>
      </c>
    </row>
    <row r="3465" spans="3:7">
      <c r="C3465" s="223"/>
      <c r="D3465" s="279"/>
      <c r="E3465" s="279"/>
      <c r="F3465" s="34"/>
      <c r="G3465" s="280"/>
    </row>
    <row r="3466" spans="3:7">
      <c r="C3466" s="338" t="s">
        <v>128</v>
      </c>
      <c r="D3466" s="279"/>
      <c r="E3466" s="279"/>
      <c r="F3466" s="34"/>
      <c r="G3466" s="280"/>
    </row>
    <row r="3467" spans="3:7">
      <c r="C3467" s="223"/>
      <c r="D3467" s="279"/>
      <c r="E3467" s="279"/>
      <c r="F3467" s="340"/>
      <c r="G3467" s="280"/>
    </row>
    <row r="3468" spans="3:7" ht="46.8">
      <c r="C3468" s="223" t="s">
        <v>439</v>
      </c>
      <c r="D3468" s="279" t="s">
        <v>9</v>
      </c>
      <c r="E3468" s="279">
        <v>1</v>
      </c>
      <c r="F3468" s="34">
        <v>600000</v>
      </c>
      <c r="G3468" s="280">
        <f t="shared" ref="G3468" si="90">(E3468*F3468)</f>
        <v>600000</v>
      </c>
    </row>
    <row r="3469" spans="3:7">
      <c r="C3469" s="223"/>
      <c r="D3469" s="279"/>
      <c r="E3469" s="279"/>
      <c r="F3469" s="34"/>
      <c r="G3469" s="280"/>
    </row>
    <row r="3470" spans="3:7">
      <c r="C3470" s="223" t="s">
        <v>420</v>
      </c>
      <c r="D3470" s="279" t="s">
        <v>9</v>
      </c>
      <c r="E3470" s="352">
        <v>0.05</v>
      </c>
      <c r="F3470" s="339">
        <v>800000</v>
      </c>
      <c r="G3470" s="280">
        <f t="shared" ref="G3470:G3472" si="91">(E3470*F3470)</f>
        <v>40000</v>
      </c>
    </row>
    <row r="3471" spans="3:7">
      <c r="C3471" s="223"/>
      <c r="D3471" s="279"/>
      <c r="E3471" s="279"/>
      <c r="F3471" s="34"/>
      <c r="G3471" s="280"/>
    </row>
    <row r="3472" spans="3:7">
      <c r="C3472" s="223" t="s">
        <v>421</v>
      </c>
      <c r="D3472" s="279" t="s">
        <v>9</v>
      </c>
      <c r="E3472" s="352">
        <v>2.5000000000000001E-2</v>
      </c>
      <c r="F3472" s="34">
        <v>800000</v>
      </c>
      <c r="G3472" s="280">
        <f t="shared" si="91"/>
        <v>20000</v>
      </c>
    </row>
    <row r="3473" spans="3:7">
      <c r="C3473" s="223"/>
      <c r="D3473" s="279"/>
      <c r="E3473" s="279"/>
      <c r="F3473" s="34"/>
      <c r="G3473" s="280"/>
    </row>
    <row r="3474" spans="3:7">
      <c r="C3474" s="338" t="s">
        <v>129</v>
      </c>
      <c r="D3474" s="279"/>
      <c r="E3474" s="279"/>
      <c r="F3474" s="34"/>
      <c r="G3474" s="280"/>
    </row>
    <row r="3475" spans="3:7">
      <c r="C3475" s="223"/>
      <c r="D3475" s="279"/>
      <c r="E3475" s="279"/>
      <c r="F3475" s="340"/>
      <c r="G3475" s="280"/>
    </row>
    <row r="3476" spans="3:7" ht="46.8">
      <c r="C3476" s="223" t="s">
        <v>440</v>
      </c>
      <c r="D3476" s="279" t="s">
        <v>9</v>
      </c>
      <c r="E3476" s="279">
        <v>1</v>
      </c>
      <c r="F3476" s="34">
        <v>500000</v>
      </c>
      <c r="G3476" s="280">
        <f t="shared" ref="G3476:G3480" si="92">(E3476*F3476)</f>
        <v>500000</v>
      </c>
    </row>
    <row r="3477" spans="3:7">
      <c r="C3477" s="223"/>
      <c r="D3477" s="279"/>
      <c r="E3477" s="279"/>
      <c r="F3477" s="34"/>
      <c r="G3477" s="280"/>
    </row>
    <row r="3478" spans="3:7">
      <c r="C3478" s="223" t="s">
        <v>420</v>
      </c>
      <c r="D3478" s="279" t="s">
        <v>9</v>
      </c>
      <c r="E3478" s="352">
        <v>0.05</v>
      </c>
      <c r="F3478" s="339">
        <v>1000000</v>
      </c>
      <c r="G3478" s="280">
        <f t="shared" si="92"/>
        <v>50000</v>
      </c>
    </row>
    <row r="3479" spans="3:7">
      <c r="C3479" s="223"/>
      <c r="D3479" s="279"/>
      <c r="E3479" s="279"/>
      <c r="F3479" s="34"/>
      <c r="G3479" s="280"/>
    </row>
    <row r="3480" spans="3:7">
      <c r="C3480" s="223" t="s">
        <v>421</v>
      </c>
      <c r="D3480" s="279" t="s">
        <v>9</v>
      </c>
      <c r="E3480" s="352">
        <v>0.1</v>
      </c>
      <c r="F3480" s="34">
        <v>1000000</v>
      </c>
      <c r="G3480" s="280">
        <f t="shared" si="92"/>
        <v>100000</v>
      </c>
    </row>
    <row r="3481" spans="3:7">
      <c r="C3481" s="223"/>
      <c r="D3481" s="279"/>
      <c r="E3481" s="279"/>
      <c r="F3481" s="34"/>
      <c r="G3481" s="280"/>
    </row>
    <row r="3482" spans="3:7">
      <c r="C3482" s="223"/>
      <c r="D3482" s="279"/>
      <c r="E3482" s="279"/>
      <c r="F3482" s="34"/>
      <c r="G3482" s="280"/>
    </row>
    <row r="3483" spans="3:7">
      <c r="C3483" s="338" t="s">
        <v>441</v>
      </c>
      <c r="D3483" s="279"/>
      <c r="E3483" s="279"/>
      <c r="F3483" s="34"/>
      <c r="G3483" s="280"/>
    </row>
    <row r="3484" spans="3:7">
      <c r="C3484" s="223"/>
      <c r="D3484" s="279"/>
      <c r="E3484" s="279"/>
      <c r="F3484" s="34"/>
      <c r="G3484" s="280"/>
    </row>
    <row r="3485" spans="3:7" ht="46.8">
      <c r="C3485" s="223" t="s">
        <v>440</v>
      </c>
      <c r="D3485" s="279" t="s">
        <v>9</v>
      </c>
      <c r="E3485" s="279">
        <v>1</v>
      </c>
      <c r="F3485" s="34">
        <v>92000</v>
      </c>
      <c r="G3485" s="280">
        <f t="shared" ref="G3485:G3489" si="93">(E3485*F3485)</f>
        <v>92000</v>
      </c>
    </row>
    <row r="3486" spans="3:7">
      <c r="C3486" s="223"/>
      <c r="D3486" s="279"/>
      <c r="E3486" s="279"/>
      <c r="F3486" s="34"/>
      <c r="G3486" s="280"/>
    </row>
    <row r="3487" spans="3:7">
      <c r="C3487" s="223" t="s">
        <v>420</v>
      </c>
      <c r="D3487" s="279" t="s">
        <v>9</v>
      </c>
      <c r="E3487" s="571">
        <v>0.05</v>
      </c>
      <c r="F3487" s="339">
        <f>F3485</f>
        <v>92000</v>
      </c>
      <c r="G3487" s="280">
        <f t="shared" si="93"/>
        <v>4600</v>
      </c>
    </row>
    <row r="3488" spans="3:7">
      <c r="C3488" s="223"/>
      <c r="D3488" s="279"/>
      <c r="E3488" s="279"/>
      <c r="F3488" s="34"/>
      <c r="G3488" s="280"/>
    </row>
    <row r="3489" spans="3:7">
      <c r="C3489" s="223" t="s">
        <v>421</v>
      </c>
      <c r="D3489" s="279" t="s">
        <v>9</v>
      </c>
      <c r="E3489" s="572">
        <v>2.5000000000000001E-2</v>
      </c>
      <c r="F3489" s="34">
        <f>F3485</f>
        <v>92000</v>
      </c>
      <c r="G3489" s="280">
        <f t="shared" si="93"/>
        <v>2300</v>
      </c>
    </row>
    <row r="3490" spans="3:7">
      <c r="C3490" s="223"/>
      <c r="D3490" s="279"/>
      <c r="E3490" s="279"/>
      <c r="F3490" s="34"/>
      <c r="G3490" s="280"/>
    </row>
    <row r="3491" spans="3:7">
      <c r="C3491" s="223"/>
      <c r="D3491" s="279"/>
      <c r="E3491" s="279"/>
      <c r="F3491" s="34"/>
      <c r="G3491" s="280"/>
    </row>
    <row r="3492" spans="3:7">
      <c r="C3492" s="338" t="s">
        <v>443</v>
      </c>
      <c r="D3492" s="279"/>
      <c r="E3492" s="279"/>
      <c r="F3492" s="34"/>
      <c r="G3492" s="280"/>
    </row>
    <row r="3493" spans="3:7">
      <c r="C3493" s="223"/>
      <c r="D3493" s="279"/>
      <c r="E3493" s="279"/>
      <c r="F3493" s="34"/>
      <c r="G3493" s="280"/>
    </row>
    <row r="3494" spans="3:7" ht="46.8">
      <c r="C3494" s="223" t="s">
        <v>440</v>
      </c>
      <c r="D3494" s="279" t="s">
        <v>9</v>
      </c>
      <c r="E3494" s="279">
        <v>0</v>
      </c>
      <c r="F3494" s="34">
        <v>120000</v>
      </c>
      <c r="G3494" s="280">
        <f t="shared" ref="G3494" si="94">(E3494*F3494)</f>
        <v>0</v>
      </c>
    </row>
    <row r="3495" spans="3:7">
      <c r="C3495" s="223"/>
      <c r="D3495" s="279"/>
      <c r="E3495" s="279"/>
      <c r="F3495" s="34"/>
      <c r="G3495" s="280"/>
    </row>
    <row r="3496" spans="3:7">
      <c r="C3496" s="223" t="s">
        <v>420</v>
      </c>
      <c r="D3496" s="279" t="s">
        <v>9</v>
      </c>
      <c r="E3496" s="279">
        <v>1</v>
      </c>
      <c r="F3496" s="339"/>
      <c r="G3496" s="280">
        <f>+G3494*F3496</f>
        <v>0</v>
      </c>
    </row>
    <row r="3497" spans="3:7">
      <c r="C3497" s="223"/>
      <c r="D3497" s="279"/>
      <c r="E3497" s="279"/>
      <c r="F3497" s="34"/>
      <c r="G3497" s="280"/>
    </row>
    <row r="3498" spans="3:7">
      <c r="C3498" s="223" t="s">
        <v>421</v>
      </c>
      <c r="D3498" s="279" t="s">
        <v>9</v>
      </c>
      <c r="E3498" s="279">
        <v>1</v>
      </c>
      <c r="F3498" s="34"/>
      <c r="G3498" s="280">
        <f t="shared" ref="G3498" si="95">(E3498*F3498)</f>
        <v>0</v>
      </c>
    </row>
    <row r="3499" spans="3:7">
      <c r="C3499" s="223"/>
      <c r="D3499" s="279"/>
      <c r="E3499" s="279"/>
      <c r="F3499" s="34"/>
      <c r="G3499" s="280"/>
    </row>
    <row r="3500" spans="3:7">
      <c r="C3500" s="338" t="s">
        <v>1597</v>
      </c>
      <c r="D3500" s="279"/>
      <c r="E3500" s="279"/>
      <c r="F3500" s="34"/>
      <c r="G3500" s="280"/>
    </row>
    <row r="3501" spans="3:7">
      <c r="C3501" s="223"/>
      <c r="D3501" s="279"/>
      <c r="E3501" s="279"/>
      <c r="F3501" s="34"/>
      <c r="G3501" s="280"/>
    </row>
    <row r="3502" spans="3:7" ht="46.8">
      <c r="C3502" s="223" t="s">
        <v>440</v>
      </c>
      <c r="D3502" s="279" t="s">
        <v>9</v>
      </c>
      <c r="E3502" s="279">
        <v>0</v>
      </c>
      <c r="F3502" s="34">
        <v>250000</v>
      </c>
      <c r="G3502" s="280">
        <f t="shared" ref="G3502" si="96">(E3502*F3502)</f>
        <v>0</v>
      </c>
    </row>
    <row r="3503" spans="3:7">
      <c r="C3503" s="223"/>
      <c r="D3503" s="279"/>
      <c r="E3503" s="279"/>
      <c r="F3503" s="34"/>
      <c r="G3503" s="280"/>
    </row>
    <row r="3504" spans="3:7">
      <c r="C3504" s="223" t="s">
        <v>420</v>
      </c>
      <c r="D3504" s="279" t="s">
        <v>9</v>
      </c>
      <c r="E3504" s="571">
        <v>0.05</v>
      </c>
      <c r="F3504" s="339">
        <f>F3502</f>
        <v>250000</v>
      </c>
      <c r="G3504" s="280">
        <f>+G3502*F3504</f>
        <v>0</v>
      </c>
    </row>
    <row r="3505" spans="3:8">
      <c r="C3505" s="223"/>
      <c r="D3505" s="279"/>
      <c r="E3505" s="279"/>
      <c r="F3505" s="34"/>
      <c r="G3505" s="280"/>
    </row>
    <row r="3506" spans="3:8">
      <c r="C3506" s="223" t="s">
        <v>421</v>
      </c>
      <c r="D3506" s="279" t="s">
        <v>9</v>
      </c>
      <c r="E3506" s="572">
        <v>2.5000000000000001E-2</v>
      </c>
      <c r="F3506" s="34">
        <f>F3502</f>
        <v>250000</v>
      </c>
      <c r="G3506" s="280">
        <f t="shared" ref="G3506" si="97">(E3506*F3506)</f>
        <v>6250</v>
      </c>
    </row>
    <row r="3507" spans="3:8">
      <c r="C3507" s="223"/>
      <c r="D3507" s="279"/>
      <c r="E3507" s="279"/>
      <c r="F3507" s="34"/>
      <c r="G3507" s="280"/>
    </row>
    <row r="3508" spans="3:8">
      <c r="C3508" s="338" t="s">
        <v>445</v>
      </c>
      <c r="D3508" s="279"/>
      <c r="E3508" s="279"/>
      <c r="F3508" s="34"/>
      <c r="G3508" s="280"/>
    </row>
    <row r="3509" spans="3:8">
      <c r="C3509" s="223"/>
      <c r="D3509" s="279"/>
      <c r="E3509" s="279"/>
      <c r="F3509" s="34"/>
      <c r="G3509" s="280"/>
    </row>
    <row r="3510" spans="3:8" ht="46.8">
      <c r="C3510" s="223" t="s">
        <v>440</v>
      </c>
      <c r="D3510" s="279" t="s">
        <v>9</v>
      </c>
      <c r="E3510" s="279">
        <v>1</v>
      </c>
      <c r="F3510" s="34">
        <v>40500</v>
      </c>
      <c r="G3510" s="280">
        <f t="shared" ref="G3510:G3514" si="98">(E3510*F3510)</f>
        <v>40500</v>
      </c>
    </row>
    <row r="3511" spans="3:8">
      <c r="C3511" s="223"/>
      <c r="D3511" s="279"/>
      <c r="E3511" s="279"/>
      <c r="F3511" s="34"/>
      <c r="G3511" s="280">
        <f t="shared" si="98"/>
        <v>0</v>
      </c>
    </row>
    <row r="3512" spans="3:8">
      <c r="C3512" s="223" t="s">
        <v>420</v>
      </c>
      <c r="D3512" s="279" t="s">
        <v>9</v>
      </c>
      <c r="E3512" s="571">
        <v>0.05</v>
      </c>
      <c r="F3512" s="339">
        <f>F3510</f>
        <v>40500</v>
      </c>
      <c r="G3512" s="280">
        <f t="shared" si="98"/>
        <v>2025</v>
      </c>
    </row>
    <row r="3513" spans="3:8">
      <c r="C3513" s="223"/>
      <c r="D3513" s="279"/>
      <c r="E3513" s="279"/>
      <c r="F3513" s="34"/>
      <c r="G3513" s="280">
        <f t="shared" si="98"/>
        <v>0</v>
      </c>
    </row>
    <row r="3514" spans="3:8">
      <c r="C3514" s="223" t="s">
        <v>421</v>
      </c>
      <c r="D3514" s="279" t="s">
        <v>9</v>
      </c>
      <c r="E3514" s="572">
        <v>2.5000000000000001E-2</v>
      </c>
      <c r="F3514" s="34">
        <f>F3510</f>
        <v>40500</v>
      </c>
      <c r="G3514" s="280">
        <f t="shared" si="98"/>
        <v>1012.5</v>
      </c>
    </row>
    <row r="3515" spans="3:8">
      <c r="C3515" s="223"/>
      <c r="D3515" s="279"/>
      <c r="E3515" s="279"/>
      <c r="F3515" s="34"/>
      <c r="G3515" s="280"/>
    </row>
    <row r="3516" spans="3:8">
      <c r="C3516" s="278" t="s">
        <v>1569</v>
      </c>
      <c r="D3516" s="279"/>
      <c r="E3516" s="279"/>
      <c r="F3516" s="34"/>
      <c r="G3516" s="280"/>
    </row>
    <row r="3517" spans="3:8">
      <c r="C3517" s="278" t="s">
        <v>417</v>
      </c>
      <c r="D3517" s="279"/>
      <c r="E3517" s="279"/>
      <c r="F3517" s="34"/>
      <c r="G3517" s="280"/>
    </row>
    <row r="3518" spans="3:8" s="285" customFormat="1">
      <c r="C3518" s="278" t="s">
        <v>1562</v>
      </c>
      <c r="D3518" s="282"/>
      <c r="E3518" s="282"/>
      <c r="F3518" s="283"/>
      <c r="G3518" s="341">
        <f>SUM(G3419:G3517)</f>
        <v>2946687.5</v>
      </c>
      <c r="H3518" s="242"/>
    </row>
    <row r="3519" spans="3:8" s="285" customFormat="1">
      <c r="C3519" s="278"/>
      <c r="D3519" s="282"/>
      <c r="E3519" s="282"/>
      <c r="F3519" s="283"/>
      <c r="G3519" s="341"/>
      <c r="H3519" s="242"/>
    </row>
    <row r="3520" spans="3:8" s="276" customFormat="1">
      <c r="C3520" s="293"/>
      <c r="D3520" s="342"/>
      <c r="E3520" s="342"/>
      <c r="F3520" s="343"/>
      <c r="G3520" s="344"/>
    </row>
    <row r="3521" spans="2:10" s="285" customFormat="1">
      <c r="C3521" s="278"/>
      <c r="D3521" s="282"/>
      <c r="E3521" s="282"/>
      <c r="F3521" s="283"/>
      <c r="G3521" s="341"/>
      <c r="H3521" s="242"/>
    </row>
    <row r="3522" spans="2:10" s="285" customFormat="1">
      <c r="C3522" s="536" t="s">
        <v>1570</v>
      </c>
      <c r="D3522" s="2"/>
      <c r="E3522" s="2"/>
      <c r="F3522" s="481"/>
      <c r="G3522" s="484"/>
      <c r="H3522" s="509"/>
      <c r="I3522" s="510"/>
      <c r="J3522" s="511"/>
    </row>
    <row r="3523" spans="2:10" s="285" customFormat="1">
      <c r="C3523" s="483"/>
      <c r="D3523" s="2"/>
      <c r="E3523" s="2"/>
      <c r="F3523" s="481"/>
      <c r="G3523" s="484"/>
      <c r="H3523" s="509"/>
      <c r="I3523" s="510"/>
      <c r="J3523" s="550"/>
    </row>
    <row r="3524" spans="2:10" s="285" customFormat="1">
      <c r="B3524" s="285">
        <v>1</v>
      </c>
      <c r="C3524" s="483" t="s">
        <v>1571</v>
      </c>
      <c r="D3524" s="2" t="s">
        <v>1554</v>
      </c>
      <c r="E3524" s="63"/>
      <c r="F3524" s="481"/>
      <c r="G3524" s="484">
        <f>G784</f>
        <v>0</v>
      </c>
      <c r="H3524" s="509"/>
      <c r="I3524" s="510"/>
      <c r="J3524" s="551"/>
    </row>
    <row r="3525" spans="2:10" s="285" customFormat="1">
      <c r="C3525" s="483"/>
      <c r="D3525" s="2"/>
      <c r="E3525" s="63"/>
      <c r="F3525" s="481"/>
      <c r="G3525" s="484"/>
      <c r="H3525" s="509"/>
      <c r="I3525" s="510"/>
      <c r="J3525" s="551"/>
    </row>
    <row r="3526" spans="2:10" s="285" customFormat="1">
      <c r="B3526" s="285">
        <f>B3524+1</f>
        <v>2</v>
      </c>
      <c r="C3526" s="483" t="s">
        <v>1553</v>
      </c>
      <c r="D3526" s="2" t="s">
        <v>1554</v>
      </c>
      <c r="E3526" s="63"/>
      <c r="F3526" s="481"/>
      <c r="G3526" s="484">
        <f>G2104</f>
        <v>14102654.090000002</v>
      </c>
      <c r="H3526" s="509"/>
      <c r="I3526" s="510"/>
      <c r="J3526" s="551"/>
    </row>
    <row r="3527" spans="2:10" s="285" customFormat="1">
      <c r="C3527" s="483"/>
      <c r="D3527" s="2"/>
      <c r="E3527" s="63"/>
      <c r="F3527" s="481"/>
      <c r="G3527" s="484"/>
      <c r="H3527" s="509"/>
      <c r="I3527" s="510"/>
      <c r="J3527" s="551"/>
    </row>
    <row r="3528" spans="2:10" s="285" customFormat="1">
      <c r="B3528" s="285">
        <f t="shared" ref="B3528:B3534" si="99">B3526+1</f>
        <v>3</v>
      </c>
      <c r="C3528" s="483" t="s">
        <v>1572</v>
      </c>
      <c r="D3528" s="2" t="s">
        <v>1554</v>
      </c>
      <c r="E3528" s="63"/>
      <c r="F3528" s="481"/>
      <c r="G3528" s="484">
        <f>G2390</f>
        <v>3319286.25</v>
      </c>
      <c r="H3528" s="509"/>
      <c r="I3528" s="510"/>
      <c r="J3528" s="551"/>
    </row>
    <row r="3529" spans="2:10" s="285" customFormat="1">
      <c r="C3529" s="483"/>
      <c r="D3529" s="2"/>
      <c r="E3529" s="63"/>
      <c r="F3529" s="481"/>
      <c r="G3529" s="484"/>
      <c r="H3529" s="509"/>
      <c r="I3529" s="510"/>
      <c r="J3529" s="551"/>
    </row>
    <row r="3530" spans="2:10" s="285" customFormat="1">
      <c r="B3530" s="285">
        <f t="shared" si="99"/>
        <v>4</v>
      </c>
      <c r="C3530" s="483" t="s">
        <v>1573</v>
      </c>
      <c r="D3530" s="2" t="s">
        <v>1554</v>
      </c>
      <c r="E3530" s="63"/>
      <c r="F3530" s="481"/>
      <c r="G3530" s="484">
        <f>G2838</f>
        <v>3680711</v>
      </c>
      <c r="H3530" s="509"/>
      <c r="I3530" s="510"/>
      <c r="J3530" s="551"/>
    </row>
    <row r="3531" spans="2:10" s="285" customFormat="1">
      <c r="C3531" s="483"/>
      <c r="D3531" s="2"/>
      <c r="E3531" s="63"/>
      <c r="F3531" s="481"/>
      <c r="G3531" s="484"/>
      <c r="H3531" s="509"/>
      <c r="I3531" s="510"/>
      <c r="J3531" s="551"/>
    </row>
    <row r="3532" spans="2:10" s="285" customFormat="1">
      <c r="B3532" s="285">
        <f t="shared" si="99"/>
        <v>5</v>
      </c>
      <c r="C3532" s="483" t="s">
        <v>1574</v>
      </c>
      <c r="D3532" s="2" t="s">
        <v>1554</v>
      </c>
      <c r="E3532" s="63"/>
      <c r="F3532" s="481"/>
      <c r="G3532" s="484">
        <f>G3407</f>
        <v>10801739.074999999</v>
      </c>
      <c r="H3532" s="509"/>
      <c r="I3532" s="510"/>
      <c r="J3532" s="551"/>
    </row>
    <row r="3533" spans="2:10" s="285" customFormat="1">
      <c r="C3533" s="483"/>
      <c r="D3533" s="2"/>
      <c r="E3533" s="63"/>
      <c r="F3533" s="481"/>
      <c r="G3533" s="484"/>
      <c r="H3533" s="509"/>
      <c r="I3533" s="510"/>
      <c r="J3533" s="551"/>
    </row>
    <row r="3534" spans="2:10" s="285" customFormat="1">
      <c r="B3534" s="285">
        <f t="shared" si="99"/>
        <v>6</v>
      </c>
      <c r="C3534" s="483" t="s">
        <v>1575</v>
      </c>
      <c r="D3534" s="2" t="s">
        <v>1554</v>
      </c>
      <c r="E3534" s="63"/>
      <c r="F3534" s="481"/>
      <c r="G3534" s="484">
        <f>G3518</f>
        <v>2946687.5</v>
      </c>
      <c r="H3534" s="509"/>
      <c r="I3534" s="510"/>
      <c r="J3534" s="551"/>
    </row>
    <row r="3535" spans="2:10" s="285" customFormat="1">
      <c r="C3535" s="278"/>
      <c r="D3535" s="282"/>
      <c r="E3535" s="282"/>
      <c r="F3535" s="283"/>
      <c r="G3535" s="552"/>
      <c r="H3535" s="242"/>
    </row>
    <row r="3536" spans="2:10" s="285" customFormat="1">
      <c r="C3536" s="278" t="s">
        <v>1576</v>
      </c>
      <c r="D3536" s="282"/>
      <c r="E3536" s="282"/>
      <c r="F3536" s="283"/>
      <c r="G3536" s="341">
        <f>SUM(G3524:G3535)</f>
        <v>34851077.915000007</v>
      </c>
      <c r="H3536" s="242"/>
    </row>
    <row r="3537" spans="3:8" s="285" customFormat="1">
      <c r="C3537" s="278"/>
      <c r="D3537" s="282"/>
      <c r="E3537" s="282"/>
      <c r="F3537" s="283"/>
      <c r="G3537" s="341"/>
      <c r="H3537" s="242"/>
    </row>
    <row r="3538" spans="3:8">
      <c r="C3538" s="103"/>
      <c r="D3538" s="62"/>
      <c r="E3538" s="62"/>
      <c r="F3538" s="225"/>
      <c r="G3538" s="245"/>
    </row>
    <row r="3539" spans="3:8">
      <c r="C3539" s="482" t="s">
        <v>1577</v>
      </c>
      <c r="D3539" s="63"/>
      <c r="E3539" s="62"/>
      <c r="F3539" s="225"/>
      <c r="G3539" s="245"/>
    </row>
    <row r="3540" spans="3:8" ht="46.8">
      <c r="C3540" s="483" t="s">
        <v>1587</v>
      </c>
      <c r="D3540" s="62" t="s">
        <v>608</v>
      </c>
      <c r="E3540" s="62">
        <v>1</v>
      </c>
      <c r="F3540" s="225">
        <v>1000000</v>
      </c>
      <c r="G3540" s="271">
        <f>E3540*F3540</f>
        <v>1000000</v>
      </c>
    </row>
    <row r="3541" spans="3:8">
      <c r="C3541" s="95"/>
      <c r="D3541" s="62"/>
      <c r="E3541" s="62"/>
      <c r="F3541" s="225"/>
      <c r="G3541" s="245"/>
    </row>
    <row r="3542" spans="3:8" s="285" customFormat="1">
      <c r="C3542" s="278"/>
      <c r="D3542" s="282"/>
      <c r="E3542" s="282"/>
      <c r="F3542" s="283"/>
      <c r="G3542" s="341"/>
      <c r="H3542" s="242"/>
    </row>
    <row r="3543" spans="3:8" s="276" customFormat="1">
      <c r="C3543" s="293"/>
      <c r="D3543" s="342"/>
      <c r="E3543" s="342"/>
      <c r="F3543" s="343"/>
      <c r="G3543" s="344"/>
    </row>
    <row r="3544" spans="3:8" s="285" customFormat="1">
      <c r="C3544" s="278"/>
      <c r="D3544" s="282"/>
      <c r="E3544" s="282"/>
      <c r="F3544" s="283"/>
      <c r="G3544" s="341"/>
      <c r="H3544" s="242"/>
    </row>
    <row r="3545" spans="3:8" s="285" customFormat="1">
      <c r="C3545" s="278" t="s">
        <v>447</v>
      </c>
      <c r="D3545" s="282"/>
      <c r="E3545" s="282"/>
      <c r="F3545" s="283"/>
      <c r="G3545" s="341">
        <f>G3536+G3540</f>
        <v>35851077.915000007</v>
      </c>
      <c r="H3545" s="242"/>
    </row>
    <row r="3546" spans="3:8" s="285" customFormat="1">
      <c r="C3546" s="278"/>
      <c r="D3546" s="282"/>
      <c r="E3546" s="282"/>
      <c r="F3546" s="283"/>
      <c r="G3546" s="341"/>
      <c r="H3546" s="242"/>
    </row>
    <row r="3547" spans="3:8" s="285" customFormat="1">
      <c r="C3547" s="278" t="s">
        <v>137</v>
      </c>
      <c r="D3547" s="282"/>
      <c r="E3547" s="282"/>
      <c r="F3547" s="283"/>
      <c r="G3547" s="341">
        <f>G3545*15%</f>
        <v>5377661.6872500004</v>
      </c>
      <c r="H3547" s="242"/>
    </row>
    <row r="3548" spans="3:8" s="285" customFormat="1">
      <c r="C3548" s="278"/>
      <c r="D3548" s="282"/>
      <c r="E3548" s="282"/>
      <c r="F3548" s="283"/>
      <c r="G3548" s="341"/>
      <c r="H3548" s="242"/>
    </row>
    <row r="3549" spans="3:8" s="285" customFormat="1">
      <c r="C3549" s="278" t="s">
        <v>448</v>
      </c>
      <c r="D3549" s="282"/>
      <c r="E3549" s="282"/>
      <c r="F3549" s="283"/>
      <c r="G3549" s="341">
        <f>G3545+G3547</f>
        <v>41228739.60225001</v>
      </c>
      <c r="H3549" s="242"/>
    </row>
    <row r="3550" spans="3:8" ht="24" thickBot="1">
      <c r="C3550" s="345"/>
      <c r="D3550" s="346"/>
      <c r="E3550" s="346"/>
      <c r="F3550" s="347"/>
      <c r="G3550" s="34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D55F6AE7251749B8486ED0929FB2E7" ma:contentTypeVersion="18" ma:contentTypeDescription="Create a new document." ma:contentTypeScope="" ma:versionID="feb9cc63f61e0d83260342be6e99659b">
  <xsd:schema xmlns:xsd="http://www.w3.org/2001/XMLSchema" xmlns:xs="http://www.w3.org/2001/XMLSchema" xmlns:p="http://schemas.microsoft.com/office/2006/metadata/properties" xmlns:ns2="3c1b6bd9-387e-4848-8053-059216b5d697" xmlns:ns3="50b0f256-6977-4a3d-91d3-bbc9bb4468ce" targetNamespace="http://schemas.microsoft.com/office/2006/metadata/properties" ma:root="true" ma:fieldsID="ce4139201867e0ac7c0764af86373e27" ns2:_="" ns3:_="">
    <xsd:import namespace="3c1b6bd9-387e-4848-8053-059216b5d697"/>
    <xsd:import namespace="50b0f256-6977-4a3d-91d3-bbc9bb4468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b6bd9-387e-4848-8053-059216b5d6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37e57b-30e2-46b3-9d3f-f5a8ac9e08c9}" ma:internalName="TaxCatchAll" ma:showField="CatchAllData" ma:web="3c1b6bd9-387e-4848-8053-059216b5d6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b0f256-6977-4a3d-91d3-bbc9bb4468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56fa8e-2a3d-470f-bf26-f5037dfbfd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b0f256-6977-4a3d-91d3-bbc9bb4468ce">
      <Terms xmlns="http://schemas.microsoft.com/office/infopath/2007/PartnerControls"/>
    </lcf76f155ced4ddcb4097134ff3c332f>
    <TaxCatchAll xmlns="3c1b6bd9-387e-4848-8053-059216b5d697" xsi:nil="true"/>
  </documentManagement>
</p:properties>
</file>

<file path=customXml/itemProps1.xml><?xml version="1.0" encoding="utf-8"?>
<ds:datastoreItem xmlns:ds="http://schemas.openxmlformats.org/officeDocument/2006/customXml" ds:itemID="{B398D47D-8B5A-41D4-A68D-F3F87BFEC753}"/>
</file>

<file path=customXml/itemProps2.xml><?xml version="1.0" encoding="utf-8"?>
<ds:datastoreItem xmlns:ds="http://schemas.openxmlformats.org/officeDocument/2006/customXml" ds:itemID="{FCD65AD6-5267-4D66-A0BF-A7083AA726EA}"/>
</file>

<file path=customXml/itemProps3.xml><?xml version="1.0" encoding="utf-8"?>
<ds:datastoreItem xmlns:ds="http://schemas.openxmlformats.org/officeDocument/2006/customXml" ds:itemID="{6851A110-84FE-455B-9639-E585B6FE1C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Sheet1</vt:lpstr>
      <vt:lpstr>BoQ </vt:lpstr>
      <vt:lpstr>BoQ</vt:lpstr>
      <vt:lpstr>Original</vt:lpstr>
      <vt:lpstr>BoQ!Print_Area</vt:lpstr>
      <vt:lpstr>'BoQ '!Print_Area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Ziphozinhle</dc:creator>
  <cp:lastModifiedBy>Elton Rantho</cp:lastModifiedBy>
  <cp:lastPrinted>2025-04-04T08:48:07Z</cp:lastPrinted>
  <dcterms:created xsi:type="dcterms:W3CDTF">2021-02-05T07:27:00Z</dcterms:created>
  <dcterms:modified xsi:type="dcterms:W3CDTF">2025-05-05T06:00:26Z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0x010100DFD55F6AE7251749B8486ED0929FB2E7</vt:lpwstr>
  </property>
  <property fmtid="{D5CDD505-2E9C-101B-9397-08002B2CF9AE}" pid="3" name="MediaServiceImageTags">
    <vt:lpwstr/>
  </property>
</Properties>
</file>